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ихаил\Desktop\"/>
    </mc:Choice>
  </mc:AlternateContent>
  <xr:revisionPtr revIDLastSave="0" documentId="8_{27115D5C-BAF5-4B34-933B-D99E767C3B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-Lite" sheetId="3" r:id="rId1"/>
    <sheet name="Лист1" sheetId="1" r:id="rId2"/>
    <sheet name="Лист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3" l="1"/>
  <c r="C18" i="3" s="1"/>
  <c r="AD21" i="1"/>
  <c r="AD22" i="1"/>
  <c r="AD23" i="1"/>
  <c r="AD24" i="1"/>
  <c r="AD25" i="1"/>
  <c r="AD26" i="1"/>
  <c r="AD27" i="1"/>
  <c r="AD28" i="1"/>
  <c r="AD29" i="1"/>
  <c r="AD30" i="1"/>
  <c r="AD31" i="1"/>
  <c r="AD20" i="1"/>
  <c r="AF6" i="1"/>
  <c r="L6" i="1" s="1"/>
  <c r="AD18" i="1" s="1"/>
  <c r="M6" i="1" s="1"/>
  <c r="AD13" i="1"/>
  <c r="AD5" i="1"/>
  <c r="AD6" i="1"/>
  <c r="AD7" i="1"/>
  <c r="AD8" i="1"/>
  <c r="AD9" i="1"/>
  <c r="AD10" i="1"/>
  <c r="AD11" i="1"/>
  <c r="AD12" i="1"/>
  <c r="AA7" i="1"/>
  <c r="AA6" i="1"/>
  <c r="AA5" i="1"/>
  <c r="J5" i="1"/>
  <c r="K5" i="1" s="1"/>
  <c r="K6" i="1" l="1"/>
  <c r="D18" i="3"/>
  <c r="J2" i="3"/>
  <c r="C20" i="3" s="1"/>
  <c r="AD17" i="1"/>
  <c r="AE17" i="1" s="1"/>
  <c r="M5" i="1" s="1"/>
  <c r="J6" i="1"/>
  <c r="M7" i="1" s="1"/>
</calcChain>
</file>

<file path=xl/sharedStrings.xml><?xml version="1.0" encoding="utf-8"?>
<sst xmlns="http://schemas.openxmlformats.org/spreadsheetml/2006/main" count="150" uniqueCount="83">
  <si>
    <t>Расчет подъемных механизмов Samet</t>
  </si>
  <si>
    <t>Тип</t>
  </si>
  <si>
    <t>D-Lite</t>
  </si>
  <si>
    <t>Ручка</t>
  </si>
  <si>
    <t>кг</t>
  </si>
  <si>
    <t>Фасады</t>
  </si>
  <si>
    <t>Материал</t>
  </si>
  <si>
    <t>верх</t>
  </si>
  <si>
    <t>низ</t>
  </si>
  <si>
    <t>мдф</t>
  </si>
  <si>
    <t>дсп</t>
  </si>
  <si>
    <t>Плотность</t>
  </si>
  <si>
    <t>Название</t>
  </si>
  <si>
    <t>Откидной</t>
  </si>
  <si>
    <t>Складной</t>
  </si>
  <si>
    <t>Duolift (Multilift)</t>
  </si>
  <si>
    <t>Механизм</t>
  </si>
  <si>
    <t>Артикул</t>
  </si>
  <si>
    <t>▲</t>
  </si>
  <si>
    <t>вводим параметры ваших фасадов</t>
  </si>
  <si>
    <t>Высота, мм</t>
  </si>
  <si>
    <t>Ширина, мм</t>
  </si>
  <si>
    <t>Толщина, мм</t>
  </si>
  <si>
    <t>Вес, кг</t>
  </si>
  <si>
    <t>Цвет</t>
  </si>
  <si>
    <t>Белый</t>
  </si>
  <si>
    <t>Серый</t>
  </si>
  <si>
    <t>Антрацит</t>
  </si>
  <si>
    <t>A1</t>
  </si>
  <si>
    <t>B1</t>
  </si>
  <si>
    <t>C1</t>
  </si>
  <si>
    <t>D1</t>
  </si>
  <si>
    <t>E1</t>
  </si>
  <si>
    <t>Рычаг (только для Multilift)</t>
  </si>
  <si>
    <t>А1</t>
  </si>
  <si>
    <t>В1</t>
  </si>
  <si>
    <t>С1</t>
  </si>
  <si>
    <t>Ячейка сцепки</t>
  </si>
  <si>
    <t>Высота фасадов</t>
  </si>
  <si>
    <t>Подъемник MULTILIFT 550 Белый</t>
  </si>
  <si>
    <t>Подъемник MULTILIFT 550 серый</t>
  </si>
  <si>
    <t>Подъемник MULTILIFT 600 белый</t>
  </si>
  <si>
    <t>Подъемник MULTILIFT 600 серый</t>
  </si>
  <si>
    <t>Подъемник MULTILIFT 650 белый</t>
  </si>
  <si>
    <t>Подъемник MULTILIFT 650 серый</t>
  </si>
  <si>
    <t>Подъемник MULTILIFT 720 белый</t>
  </si>
  <si>
    <t>Подъемник MULTILIFT 720 серый</t>
  </si>
  <si>
    <t>Подъемник MULTILIFT 800 белый</t>
  </si>
  <si>
    <t>Подъемник MULTILIFT 800 серый</t>
  </si>
  <si>
    <t>Подъемник MULTILIFT 865 белый</t>
  </si>
  <si>
    <t>Подъемник MULTILIFT 865 серый</t>
  </si>
  <si>
    <t>Артикул механизма</t>
  </si>
  <si>
    <t>Артикул силового блока</t>
  </si>
  <si>
    <t>MONO-MULTI силовой блок A1</t>
  </si>
  <si>
    <t>MONO-MULTI силовой блок B1</t>
  </si>
  <si>
    <t>MONO-MULTI силовой блок C1</t>
  </si>
  <si>
    <t>MONO-MULTI силовой блок D1</t>
  </si>
  <si>
    <t>MONO-MULTI силовой блок E1</t>
  </si>
  <si>
    <t>Е1</t>
  </si>
  <si>
    <t>-</t>
  </si>
  <si>
    <t>Выберите цвет</t>
  </si>
  <si>
    <t>Выберите материал фасада</t>
  </si>
  <si>
    <t>Введите ширину фасада, мм</t>
  </si>
  <si>
    <t>Введите высоту фасада, мм</t>
  </si>
  <si>
    <t>Выберите толщину фасада, мм</t>
  </si>
  <si>
    <t>Вес ручки, кг</t>
  </si>
  <si>
    <t>Итоговый вес фасада, кг</t>
  </si>
  <si>
    <t>БелыйA1</t>
  </si>
  <si>
    <t>СерыйA1</t>
  </si>
  <si>
    <t>АнтрацитA1</t>
  </si>
  <si>
    <t>БелыйB1</t>
  </si>
  <si>
    <t>СерыйB1</t>
  </si>
  <si>
    <t>АнтрацитB1</t>
  </si>
  <si>
    <t>БелыйC1</t>
  </si>
  <si>
    <t>СерыйC1</t>
  </si>
  <si>
    <t>АнтрацитC1</t>
  </si>
  <si>
    <t>Сцепка ячейки</t>
  </si>
  <si>
    <t>Нужный вам артикул:</t>
  </si>
  <si>
    <t>Механизм:</t>
  </si>
  <si>
    <t>максимальная ширина составляет 1200 мм</t>
  </si>
  <si>
    <t>белый, серый или антрацит</t>
  </si>
  <si>
    <t>от 200 до 600 мм</t>
  </si>
  <si>
    <t>Расчет подъемника SOLO MECH (D-Lite)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</si>
</sst>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(* #,##0.00_);_(* \(#,##0.00\);_(* &quot;-&quot;??_);_(@_)"/>
    <numFmt numFmtId="165" formatCode="_-* #,##0.00\ _T_L_-;\-* #,##0.00\ _T_L_-;_-* &quot;-&quot;??\ _T_L_-;_-@_-"/>
    <numFmt numFmtId="166" formatCode="_-* #,##0.00\ _₺_-;\-* #,##0.00\ _₺_-;_-* &quot;-&quot;??\ _₺_-;_-@_-"/>
    <numFmt numFmtId="167" formatCode="_-[$$-409]* #,##0_ ;_-[$$-409]* \-#,##0\ ;_-[$$-409]* &quot;-&quot;??_ ;_-@_ "/>
    <numFmt numFmtId="168" formatCode="_ * #,##0.00_ ;_ * \-#,##0.00_ ;_ * \-??_ ;_ @_ "/>
    <numFmt numFmtId="169" formatCode="_-* #,##0.00\ &quot;TL&quot;_-;\-* #,##0.00\ &quot;TL&quot;_-;_-* &quot;-&quot;??\ &quot;TL&quot;_-;_-@_-"/>
  </numFmts>
  <fonts count="4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color indexed="53"/>
      <name val="Arial Cyr"/>
      <family val="2"/>
      <charset val="204"/>
    </font>
    <font>
      <b/>
      <sz val="10"/>
      <color theme="1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1"/>
      <name val="Calibri"/>
      <family val="2"/>
      <charset val="162"/>
    </font>
    <font>
      <sz val="12"/>
      <color theme="1"/>
      <name val="Arial"/>
      <family val="2"/>
      <charset val="162"/>
    </font>
    <font>
      <sz val="10"/>
      <color rgb="FF000000"/>
      <name val="Times New Roman"/>
      <family val="1"/>
      <charset val="204"/>
    </font>
    <font>
      <u/>
      <sz val="11"/>
      <color theme="11"/>
      <name val="Calibri"/>
      <family val="2"/>
      <charset val="162"/>
      <scheme val="minor"/>
    </font>
    <font>
      <sz val="8"/>
      <name val="Arial"/>
      <family val="2"/>
    </font>
    <font>
      <sz val="11"/>
      <color rgb="FF006100"/>
      <name val="Calibri"/>
      <family val="2"/>
      <charset val="162"/>
      <scheme val="minor"/>
    </font>
    <font>
      <sz val="12"/>
      <name val="宋体"/>
      <charset val="134"/>
    </font>
    <font>
      <sz val="12"/>
      <color theme="0"/>
      <name val="Arial"/>
      <family val="2"/>
      <charset val="162"/>
    </font>
    <font>
      <sz val="12"/>
      <color rgb="FF9C0006"/>
      <name val="Arial"/>
      <family val="2"/>
      <charset val="162"/>
    </font>
    <font>
      <sz val="10"/>
      <name val="Arial"/>
      <family val="2"/>
    </font>
    <font>
      <b/>
      <sz val="12"/>
      <color rgb="FFFA7D00"/>
      <name val="Arial"/>
      <family val="2"/>
      <charset val="162"/>
    </font>
    <font>
      <b/>
      <sz val="12"/>
      <color theme="0"/>
      <name val="Arial"/>
      <family val="2"/>
      <charset val="162"/>
    </font>
    <font>
      <sz val="11"/>
      <color indexed="8"/>
      <name val="Calibri"/>
      <family val="2"/>
      <charset val="162"/>
    </font>
    <font>
      <i/>
      <sz val="12"/>
      <color rgb="FF7F7F7F"/>
      <name val="Arial"/>
      <family val="2"/>
      <charset val="162"/>
    </font>
    <font>
      <b/>
      <sz val="15"/>
      <color theme="3"/>
      <name val="Arial"/>
      <family val="2"/>
      <charset val="162"/>
    </font>
    <font>
      <b/>
      <sz val="13"/>
      <color theme="3"/>
      <name val="Arial"/>
      <family val="2"/>
      <charset val="162"/>
    </font>
    <font>
      <b/>
      <sz val="11"/>
      <color theme="3"/>
      <name val="Arial"/>
      <family val="2"/>
      <charset val="162"/>
    </font>
    <font>
      <sz val="12"/>
      <color rgb="FF3F3F76"/>
      <name val="Arial"/>
      <family val="2"/>
      <charset val="162"/>
    </font>
    <font>
      <sz val="12"/>
      <color rgb="FFFA7D00"/>
      <name val="Arial"/>
      <family val="2"/>
      <charset val="162"/>
    </font>
    <font>
      <sz val="12"/>
      <color rgb="FF9C6500"/>
      <name val="Arial"/>
      <family val="2"/>
      <charset val="162"/>
    </font>
    <font>
      <sz val="11"/>
      <color theme="1"/>
      <name val="Calibri"/>
      <family val="2"/>
      <charset val="162"/>
    </font>
    <font>
      <sz val="9"/>
      <color theme="1"/>
      <name val="Calibri"/>
      <family val="2"/>
      <scheme val="minor"/>
    </font>
    <font>
      <b/>
      <sz val="12"/>
      <color rgb="FF3F3F3F"/>
      <name val="Arial"/>
      <family val="2"/>
      <charset val="162"/>
    </font>
    <font>
      <sz val="18"/>
      <color theme="3"/>
      <name val="Cambria"/>
      <family val="2"/>
      <charset val="162"/>
      <scheme val="major"/>
    </font>
    <font>
      <b/>
      <sz val="12"/>
      <color theme="1"/>
      <name val="Arial"/>
      <family val="2"/>
      <charset val="162"/>
    </font>
    <font>
      <sz val="12"/>
      <color rgb="FFFF000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color rgb="FFCC0000"/>
      <name val="Calibri"/>
      <family val="2"/>
      <charset val="204"/>
      <scheme val="minor"/>
    </font>
    <font>
      <sz val="14"/>
      <color rgb="FFCC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54">
    <xf numFmtId="0" fontId="0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4" fillId="0" borderId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0" borderId="0"/>
    <xf numFmtId="0" fontId="17" fillId="0" borderId="0" applyNumberFormat="0" applyFill="0" applyBorder="0" applyAlignment="0" applyProtection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/>
    <xf numFmtId="0" fontId="17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167" fontId="20" fillId="0" borderId="0"/>
    <xf numFmtId="167" fontId="20" fillId="0" borderId="0"/>
    <xf numFmtId="167" fontId="20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2" fillId="3" borderId="0" applyNumberFormat="0" applyBorder="0" applyAlignment="0" applyProtection="0"/>
    <xf numFmtId="168" fontId="23" fillId="0" borderId="0" applyBorder="0" applyAlignment="0" applyProtection="0"/>
    <xf numFmtId="0" fontId="24" fillId="6" borderId="4" applyNumberFormat="0" applyAlignment="0" applyProtection="0"/>
    <xf numFmtId="0" fontId="25" fillId="7" borderId="7" applyNumberFormat="0" applyAlignment="0" applyProtection="0"/>
    <xf numFmtId="43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7" fontId="19" fillId="2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4" applyNumberFormat="0" applyAlignment="0" applyProtection="0"/>
    <xf numFmtId="0" fontId="32" fillId="0" borderId="6" applyNumberFormat="0" applyFill="0" applyAlignment="0" applyProtection="0"/>
    <xf numFmtId="0" fontId="33" fillId="4" borderId="0" applyNumberFormat="0" applyBorder="0" applyAlignment="0" applyProtection="0"/>
    <xf numFmtId="167" fontId="7" fillId="0" borderId="0"/>
    <xf numFmtId="0" fontId="7" fillId="0" borderId="0"/>
    <xf numFmtId="0" fontId="34" fillId="0" borderId="0"/>
    <xf numFmtId="167" fontId="2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1" fillId="0" borderId="0"/>
    <xf numFmtId="167" fontId="20" fillId="0" borderId="0">
      <alignment vertical="center"/>
    </xf>
    <xf numFmtId="0" fontId="40" fillId="0" borderId="0" applyNumberFormat="0" applyFill="0" applyBorder="0" applyAlignment="0" applyProtection="0"/>
    <xf numFmtId="167" fontId="7" fillId="0" borderId="0"/>
    <xf numFmtId="167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23" fillId="0" borderId="0"/>
    <xf numFmtId="167" fontId="20" fillId="0" borderId="0">
      <alignment vertical="center"/>
    </xf>
    <xf numFmtId="167" fontId="7" fillId="0" borderId="0"/>
    <xf numFmtId="167" fontId="7" fillId="0" borderId="0"/>
    <xf numFmtId="0" fontId="8" fillId="0" borderId="0"/>
    <xf numFmtId="0" fontId="8" fillId="0" borderId="0"/>
    <xf numFmtId="0" fontId="11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8" fillId="0" borderId="0"/>
    <xf numFmtId="0" fontId="8" fillId="0" borderId="0"/>
    <xf numFmtId="0" fontId="15" fillId="0" borderId="0"/>
    <xf numFmtId="0" fontId="7" fillId="0" borderId="0"/>
    <xf numFmtId="0" fontId="7" fillId="0" borderId="0"/>
    <xf numFmtId="0" fontId="1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8" fillId="0" borderId="0"/>
    <xf numFmtId="167" fontId="11" fillId="0" borderId="0"/>
    <xf numFmtId="167" fontId="7" fillId="0" borderId="0"/>
    <xf numFmtId="167" fontId="23" fillId="0" borderId="0"/>
    <xf numFmtId="0" fontId="15" fillId="0" borderId="0"/>
    <xf numFmtId="167" fontId="8" fillId="0" borderId="0"/>
    <xf numFmtId="0" fontId="11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11" fillId="8" borderId="8" applyNumberFormat="0" applyFont="0" applyAlignment="0" applyProtection="0"/>
    <xf numFmtId="0" fontId="36" fillId="6" borderId="5" applyNumberFormat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5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23" fillId="0" borderId="0" applyFont="0" applyFill="0" applyBorder="0" applyAlignment="0" applyProtection="0"/>
    <xf numFmtId="167" fontId="20" fillId="0" borderId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/>
    <xf numFmtId="0" fontId="9" fillId="0" borderId="0"/>
    <xf numFmtId="0" fontId="11" fillId="0" borderId="0"/>
    <xf numFmtId="0" fontId="12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/>
    <xf numFmtId="1" fontId="0" fillId="0" borderId="0" xfId="0" applyNumberFormat="1"/>
    <xf numFmtId="0" fontId="0" fillId="0" borderId="0" xfId="0" applyBorder="1"/>
    <xf numFmtId="0" fontId="5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" fontId="13" fillId="33" borderId="0" xfId="2" applyNumberFormat="1" applyFont="1" applyFill="1" applyAlignment="1">
      <alignment horizontal="center"/>
    </xf>
    <xf numFmtId="1" fontId="10" fillId="33" borderId="0" xfId="3" applyNumberFormat="1" applyFont="1" applyFill="1" applyBorder="1" applyAlignment="1">
      <alignment horizontal="center" vertical="center"/>
    </xf>
    <xf numFmtId="1" fontId="10" fillId="33" borderId="0" xfId="3" applyNumberFormat="1" applyFont="1" applyFill="1" applyAlignment="1">
      <alignment horizontal="left" vertical="center"/>
    </xf>
    <xf numFmtId="1" fontId="10" fillId="34" borderId="0" xfId="3" applyNumberFormat="1" applyFont="1" applyFill="1" applyBorder="1" applyAlignment="1">
      <alignment horizontal="center" vertical="center"/>
    </xf>
    <xf numFmtId="1" fontId="10" fillId="34" borderId="0" xfId="3" applyNumberFormat="1" applyFont="1" applyFill="1" applyAlignment="1">
      <alignment horizontal="left" vertical="center"/>
    </xf>
    <xf numFmtId="1" fontId="10" fillId="33" borderId="0" xfId="3" applyNumberFormat="1" applyFont="1" applyFill="1" applyAlignment="1">
      <alignment horizontal="left" vertical="center"/>
    </xf>
    <xf numFmtId="1" fontId="10" fillId="34" borderId="0" xfId="3" applyNumberFormat="1" applyFont="1" applyFill="1" applyAlignment="1">
      <alignment horizontal="left" vertical="center"/>
    </xf>
    <xf numFmtId="1" fontId="10" fillId="33" borderId="0" xfId="3" applyNumberFormat="1" applyFont="1" applyFill="1" applyBorder="1" applyAlignment="1">
      <alignment horizontal="center" vertical="center"/>
    </xf>
    <xf numFmtId="1" fontId="10" fillId="34" borderId="0" xfId="3" applyNumberFormat="1" applyFont="1" applyFill="1" applyBorder="1" applyAlignment="1">
      <alignment horizontal="center" vertical="center"/>
    </xf>
    <xf numFmtId="0" fontId="1" fillId="35" borderId="10" xfId="0" applyFont="1" applyFill="1" applyBorder="1"/>
    <xf numFmtId="0" fontId="0" fillId="35" borderId="10" xfId="0" applyFill="1" applyBorder="1"/>
    <xf numFmtId="0" fontId="0" fillId="35" borderId="31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39" xfId="0" applyFill="1" applyBorder="1"/>
    <xf numFmtId="0" fontId="0" fillId="35" borderId="30" xfId="0" applyFill="1" applyBorder="1" applyAlignment="1">
      <alignment horizontal="center" wrapText="1"/>
    </xf>
    <xf numFmtId="0" fontId="0" fillId="35" borderId="30" xfId="0" applyFont="1" applyFill="1" applyBorder="1" applyAlignment="1">
      <alignment horizontal="center" vertical="center"/>
    </xf>
    <xf numFmtId="0" fontId="0" fillId="36" borderId="31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2" fillId="37" borderId="16" xfId="1" applyFont="1" applyFill="1" applyBorder="1" applyAlignment="1">
      <alignment horizontal="center"/>
    </xf>
    <xf numFmtId="0" fontId="2" fillId="37" borderId="0" xfId="1" applyFont="1" applyFill="1" applyBorder="1" applyAlignment="1">
      <alignment horizontal="center"/>
    </xf>
    <xf numFmtId="0" fontId="2" fillId="37" borderId="17" xfId="1" applyFont="1" applyFill="1" applyBorder="1" applyAlignment="1">
      <alignment horizontal="center"/>
    </xf>
    <xf numFmtId="1" fontId="1" fillId="35" borderId="27" xfId="0" applyNumberFormat="1" applyFont="1" applyFill="1" applyBorder="1" applyAlignment="1">
      <alignment horizontal="left"/>
    </xf>
    <xf numFmtId="0" fontId="1" fillId="36" borderId="28" xfId="0" applyFont="1" applyFill="1" applyBorder="1" applyAlignment="1">
      <alignment horizontal="left"/>
    </xf>
    <xf numFmtId="0" fontId="1" fillId="36" borderId="29" xfId="0" applyFont="1" applyFill="1" applyBorder="1" applyAlignment="1">
      <alignment horizontal="left"/>
    </xf>
    <xf numFmtId="0" fontId="0" fillId="36" borderId="27" xfId="0" applyFill="1" applyBorder="1"/>
    <xf numFmtId="0" fontId="0" fillId="36" borderId="13" xfId="0" applyFill="1" applyBorder="1"/>
    <xf numFmtId="0" fontId="1" fillId="35" borderId="41" xfId="0" applyFont="1" applyFill="1" applyBorder="1"/>
    <xf numFmtId="0" fontId="1" fillId="36" borderId="37" xfId="0" applyFont="1" applyFill="1" applyBorder="1"/>
    <xf numFmtId="0" fontId="1" fillId="36" borderId="38" xfId="0" applyFont="1" applyFill="1" applyBorder="1"/>
    <xf numFmtId="0" fontId="0" fillId="33" borderId="0" xfId="0" applyFill="1" applyBorder="1"/>
    <xf numFmtId="0" fontId="0" fillId="33" borderId="0" xfId="0" applyFill="1"/>
    <xf numFmtId="0" fontId="0" fillId="33" borderId="16" xfId="0" applyFill="1" applyBorder="1"/>
    <xf numFmtId="0" fontId="0" fillId="33" borderId="17" xfId="0" applyFill="1" applyBorder="1"/>
    <xf numFmtId="0" fontId="41" fillId="33" borderId="31" xfId="0" applyFont="1" applyFill="1" applyBorder="1"/>
    <xf numFmtId="0" fontId="6" fillId="33" borderId="31" xfId="0" applyFont="1" applyFill="1" applyBorder="1"/>
    <xf numFmtId="0" fontId="41" fillId="38" borderId="10" xfId="0" applyFont="1" applyFill="1" applyBorder="1" applyAlignment="1">
      <alignment horizontal="center" vertical="center"/>
    </xf>
    <xf numFmtId="0" fontId="45" fillId="38" borderId="10" xfId="0" applyFont="1" applyFill="1" applyBorder="1" applyAlignment="1">
      <alignment horizontal="center" vertical="center"/>
    </xf>
    <xf numFmtId="0" fontId="0" fillId="33" borderId="20" xfId="0" applyFill="1" applyBorder="1"/>
    <xf numFmtId="0" fontId="0" fillId="33" borderId="21" xfId="0" applyFill="1" applyBorder="1"/>
    <xf numFmtId="0" fontId="0" fillId="33" borderId="15" xfId="0" applyFill="1" applyBorder="1"/>
    <xf numFmtId="0" fontId="0" fillId="33" borderId="18" xfId="0" applyFill="1" applyBorder="1"/>
    <xf numFmtId="0" fontId="0" fillId="33" borderId="19" xfId="0" applyFill="1" applyBorder="1"/>
    <xf numFmtId="0" fontId="0" fillId="33" borderId="12" xfId="0" applyFill="1" applyBorder="1"/>
    <xf numFmtId="0" fontId="6" fillId="33" borderId="10" xfId="0" applyFont="1" applyFill="1" applyBorder="1" applyAlignment="1">
      <alignment horizontal="left" vertical="center"/>
    </xf>
    <xf numFmtId="1" fontId="46" fillId="35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3" fillId="34" borderId="16" xfId="0" applyFont="1" applyFill="1" applyBorder="1"/>
    <xf numFmtId="0" fontId="44" fillId="34" borderId="17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1" fillId="34" borderId="16" xfId="0" applyFont="1" applyFill="1" applyBorder="1"/>
    <xf numFmtId="0" fontId="41" fillId="34" borderId="17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 wrapText="1"/>
    </xf>
    <xf numFmtId="0" fontId="48" fillId="33" borderId="0" xfId="0" applyFont="1" applyFill="1" applyBorder="1"/>
    <xf numFmtId="0" fontId="41" fillId="35" borderId="0" xfId="0" applyFont="1" applyFill="1" applyBorder="1" applyAlignment="1">
      <alignment horizontal="center" vertical="center"/>
    </xf>
    <xf numFmtId="1" fontId="0" fillId="0" borderId="0" xfId="0" applyNumberFormat="1" applyBorder="1"/>
    <xf numFmtId="0" fontId="6" fillId="33" borderId="31" xfId="0" applyFont="1" applyFill="1" applyBorder="1" applyAlignment="1">
      <alignment vertical="center"/>
    </xf>
    <xf numFmtId="0" fontId="42" fillId="39" borderId="14" xfId="0" applyFont="1" applyFill="1" applyBorder="1" applyAlignment="1">
      <alignment horizontal="center" vertical="center"/>
    </xf>
    <xf numFmtId="0" fontId="42" fillId="39" borderId="11" xfId="0" applyFont="1" applyFill="1" applyBorder="1" applyAlignment="1">
      <alignment horizontal="center" vertical="center"/>
    </xf>
    <xf numFmtId="0" fontId="4" fillId="37" borderId="23" xfId="1" applyFont="1" applyFill="1" applyBorder="1" applyAlignment="1">
      <alignment horizontal="center"/>
    </xf>
    <xf numFmtId="0" fontId="3" fillId="37" borderId="24" xfId="1" applyFont="1" applyFill="1" applyBorder="1" applyAlignment="1">
      <alignment horizontal="center"/>
    </xf>
    <xf numFmtId="0" fontId="3" fillId="37" borderId="25" xfId="1" applyFont="1" applyFill="1" applyBorder="1" applyAlignment="1">
      <alignment horizontal="center"/>
    </xf>
    <xf numFmtId="0" fontId="0" fillId="36" borderId="2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31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36" borderId="20" xfId="0" applyFill="1" applyBorder="1" applyAlignment="1">
      <alignment horizontal="left" vertical="center"/>
    </xf>
    <xf numFmtId="0" fontId="0" fillId="36" borderId="18" xfId="0" applyFill="1" applyBorder="1" applyAlignment="1">
      <alignment horizontal="left" vertical="center"/>
    </xf>
    <xf numFmtId="0" fontId="0" fillId="36" borderId="39" xfId="0" applyFill="1" applyBorder="1" applyAlignment="1">
      <alignment horizontal="right" vertical="center"/>
    </xf>
    <xf numFmtId="0" fontId="0" fillId="36" borderId="40" xfId="0" applyFill="1" applyBorder="1" applyAlignment="1">
      <alignment horizontal="right" vertical="center"/>
    </xf>
    <xf numFmtId="0" fontId="1" fillId="36" borderId="22" xfId="0" applyFont="1" applyFill="1" applyBorder="1" applyAlignment="1">
      <alignment horizontal="left" vertical="center"/>
    </xf>
    <xf numFmtId="0" fontId="1" fillId="36" borderId="13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554">
    <cellStyle name="%20 - Vurgu1 2" xfId="34" xr:uid="{00000000-0005-0000-0000-000000000000}"/>
    <cellStyle name="%20 - Vurgu2 2" xfId="35" xr:uid="{00000000-0005-0000-0000-000001000000}"/>
    <cellStyle name="%20 - Vurgu3 2" xfId="36" xr:uid="{00000000-0005-0000-0000-000002000000}"/>
    <cellStyle name="%20 - Vurgu4 2" xfId="37" xr:uid="{00000000-0005-0000-0000-000003000000}"/>
    <cellStyle name="%20 - Vurgu5 2" xfId="38" xr:uid="{00000000-0005-0000-0000-000004000000}"/>
    <cellStyle name="%20 - Vurgu6 2" xfId="39" xr:uid="{00000000-0005-0000-0000-000005000000}"/>
    <cellStyle name="%40 - Vurgu1 2" xfId="40" xr:uid="{00000000-0005-0000-0000-000006000000}"/>
    <cellStyle name="%40 - Vurgu2 2" xfId="41" xr:uid="{00000000-0005-0000-0000-000007000000}"/>
    <cellStyle name="%40 - Vurgu3 2" xfId="42" xr:uid="{00000000-0005-0000-0000-000008000000}"/>
    <cellStyle name="%40 - Vurgu4 2" xfId="43" xr:uid="{00000000-0005-0000-0000-000009000000}"/>
    <cellStyle name="%40 - Vurgu5 2" xfId="44" xr:uid="{00000000-0005-0000-0000-00000A000000}"/>
    <cellStyle name="%40 - Vurgu6 2" xfId="45" xr:uid="{00000000-0005-0000-0000-00000B000000}"/>
    <cellStyle name="0,0_x000d__x000a_NA_x000d__x000a_" xfId="46" xr:uid="{00000000-0005-0000-0000-00000C000000}"/>
    <cellStyle name="0,0_x000d__x000a_NA_x000d__x000a_ 2" xfId="47" xr:uid="{00000000-0005-0000-0000-00000D000000}"/>
    <cellStyle name="0,0_x000d__x000a_NA_x000d__x000a_ 3" xfId="48" xr:uid="{00000000-0005-0000-0000-00000E000000}"/>
    <cellStyle name="20% - Accent1 2" xfId="49" xr:uid="{00000000-0005-0000-0000-00000F000000}"/>
    <cellStyle name="20% - Accent2 2" xfId="50" xr:uid="{00000000-0005-0000-0000-000010000000}"/>
    <cellStyle name="20% - Accent3 2" xfId="51" xr:uid="{00000000-0005-0000-0000-000011000000}"/>
    <cellStyle name="20% - Accent4 2" xfId="52" xr:uid="{00000000-0005-0000-0000-000012000000}"/>
    <cellStyle name="20% - Accent5 2" xfId="53" xr:uid="{00000000-0005-0000-0000-000013000000}"/>
    <cellStyle name="20% - Accent6 2" xfId="54" xr:uid="{00000000-0005-0000-0000-000014000000}"/>
    <cellStyle name="40% - Accent1 2" xfId="55" xr:uid="{00000000-0005-0000-0000-000015000000}"/>
    <cellStyle name="40% - Accent2 2" xfId="56" xr:uid="{00000000-0005-0000-0000-000016000000}"/>
    <cellStyle name="40% - Accent3 2" xfId="57" xr:uid="{00000000-0005-0000-0000-000017000000}"/>
    <cellStyle name="40% - Accent4 2" xfId="58" xr:uid="{00000000-0005-0000-0000-000018000000}"/>
    <cellStyle name="40% - Accent5 2" xfId="59" xr:uid="{00000000-0005-0000-0000-000019000000}"/>
    <cellStyle name="40% - Accent6 2" xfId="60" xr:uid="{00000000-0005-0000-0000-00001A000000}"/>
    <cellStyle name="60% - Accent1 2" xfId="61" xr:uid="{00000000-0005-0000-0000-00001B000000}"/>
    <cellStyle name="60% - Accent2 2" xfId="62" xr:uid="{00000000-0005-0000-0000-00001C000000}"/>
    <cellStyle name="60% - Accent3 2" xfId="63" xr:uid="{00000000-0005-0000-0000-00001D000000}"/>
    <cellStyle name="60% - Accent4 2" xfId="64" xr:uid="{00000000-0005-0000-0000-00001E000000}"/>
    <cellStyle name="60% - Accent5 2" xfId="65" xr:uid="{00000000-0005-0000-0000-00001F000000}"/>
    <cellStyle name="60% - Accent6 2" xfId="66" xr:uid="{00000000-0005-0000-0000-000020000000}"/>
    <cellStyle name="Accent1 2" xfId="67" xr:uid="{00000000-0005-0000-0000-000021000000}"/>
    <cellStyle name="Accent2 2" xfId="68" xr:uid="{00000000-0005-0000-0000-000022000000}"/>
    <cellStyle name="Accent3 2" xfId="69" xr:uid="{00000000-0005-0000-0000-000023000000}"/>
    <cellStyle name="Accent4 2" xfId="70" xr:uid="{00000000-0005-0000-0000-000024000000}"/>
    <cellStyle name="Accent5 2" xfId="71" xr:uid="{00000000-0005-0000-0000-000025000000}"/>
    <cellStyle name="Accent6 2" xfId="72" xr:uid="{00000000-0005-0000-0000-000026000000}"/>
    <cellStyle name="Bad 2" xfId="73" xr:uid="{00000000-0005-0000-0000-000027000000}"/>
    <cellStyle name="Binlik Ayracı 2" xfId="74" xr:uid="{00000000-0005-0000-0000-000028000000}"/>
    <cellStyle name="Calculation 2" xfId="75" xr:uid="{00000000-0005-0000-0000-000029000000}"/>
    <cellStyle name="Check Cell 2" xfId="76" xr:uid="{00000000-0005-0000-0000-00002A000000}"/>
    <cellStyle name="Comma 2" xfId="77" xr:uid="{00000000-0005-0000-0000-00002B000000}"/>
    <cellStyle name="Comma 3" xfId="78" xr:uid="{00000000-0005-0000-0000-00002C000000}"/>
    <cellStyle name="Comma 3 2" xfId="79" xr:uid="{00000000-0005-0000-0000-00002D000000}"/>
    <cellStyle name="Comma 4" xfId="80" xr:uid="{00000000-0005-0000-0000-00002E000000}"/>
    <cellStyle name="Comma 4 2" xfId="81" xr:uid="{00000000-0005-0000-0000-00002F000000}"/>
    <cellStyle name="Comma 4 2 2" xfId="82" xr:uid="{00000000-0005-0000-0000-000030000000}"/>
    <cellStyle name="Comma 5" xfId="83" xr:uid="{00000000-0005-0000-0000-000031000000}"/>
    <cellStyle name="Comma 5 2" xfId="84" xr:uid="{00000000-0005-0000-0000-000032000000}"/>
    <cellStyle name="Comma 6" xfId="85" xr:uid="{00000000-0005-0000-0000-000033000000}"/>
    <cellStyle name="Comma 7" xfId="86" xr:uid="{00000000-0005-0000-0000-000034000000}"/>
    <cellStyle name="Comma 8" xfId="87" xr:uid="{00000000-0005-0000-0000-000035000000}"/>
    <cellStyle name="Currency 2" xfId="88" xr:uid="{00000000-0005-0000-0000-000036000000}"/>
    <cellStyle name="Currency 3" xfId="89" xr:uid="{00000000-0005-0000-0000-000037000000}"/>
    <cellStyle name="Currency 3 2" xfId="90" xr:uid="{00000000-0005-0000-0000-000038000000}"/>
    <cellStyle name="Explanatory Text 2" xfId="91" xr:uid="{00000000-0005-0000-0000-000039000000}"/>
    <cellStyle name="Good 2" xfId="92" xr:uid="{00000000-0005-0000-0000-00003A000000}"/>
    <cellStyle name="Heading 1 2" xfId="93" xr:uid="{00000000-0005-0000-0000-00003B000000}"/>
    <cellStyle name="Heading 2 2" xfId="94" xr:uid="{00000000-0005-0000-0000-00003C000000}"/>
    <cellStyle name="Heading 3 2" xfId="95" xr:uid="{00000000-0005-0000-0000-00003D000000}"/>
    <cellStyle name="Heading 4 2" xfId="96" xr:uid="{00000000-0005-0000-0000-00003E000000}"/>
    <cellStyle name="Input 2" xfId="97" xr:uid="{00000000-0005-0000-0000-00003F000000}"/>
    <cellStyle name="Linked Cell 2" xfId="98" xr:uid="{00000000-0005-0000-0000-000040000000}"/>
    <cellStyle name="Neutral 2" xfId="99" xr:uid="{00000000-0005-0000-0000-000041000000}"/>
    <cellStyle name="Normal 10" xfId="100" xr:uid="{00000000-0005-0000-0000-000042000000}"/>
    <cellStyle name="Normal 10 2" xfId="101" xr:uid="{00000000-0005-0000-0000-000043000000}"/>
    <cellStyle name="Normal 10 3" xfId="102" xr:uid="{00000000-0005-0000-0000-000044000000}"/>
    <cellStyle name="Normal 11" xfId="103" xr:uid="{00000000-0005-0000-0000-000045000000}"/>
    <cellStyle name="Normal 11 2" xfId="104" xr:uid="{00000000-0005-0000-0000-000046000000}"/>
    <cellStyle name="Normal 12" xfId="105" xr:uid="{00000000-0005-0000-0000-000047000000}"/>
    <cellStyle name="Normal 12 2" xfId="106" xr:uid="{00000000-0005-0000-0000-000048000000}"/>
    <cellStyle name="Normal 13" xfId="107" xr:uid="{00000000-0005-0000-0000-000049000000}"/>
    <cellStyle name="Normal 14" xfId="108" xr:uid="{00000000-0005-0000-0000-00004A000000}"/>
    <cellStyle name="Normal 14 2" xfId="109" xr:uid="{00000000-0005-0000-0000-00004B000000}"/>
    <cellStyle name="Normal 14 2 2" xfId="110" xr:uid="{00000000-0005-0000-0000-00004C000000}"/>
    <cellStyle name="Normal 14 2 2 2" xfId="111" xr:uid="{00000000-0005-0000-0000-00004D000000}"/>
    <cellStyle name="Normal 14 3" xfId="112" xr:uid="{00000000-0005-0000-0000-00004E000000}"/>
    <cellStyle name="Normal 15" xfId="113" xr:uid="{00000000-0005-0000-0000-00004F000000}"/>
    <cellStyle name="Normal 15 2" xfId="114" xr:uid="{00000000-0005-0000-0000-000050000000}"/>
    <cellStyle name="Normal 15 2 2" xfId="115" xr:uid="{00000000-0005-0000-0000-000051000000}"/>
    <cellStyle name="Normal 15 3" xfId="116" xr:uid="{00000000-0005-0000-0000-000052000000}"/>
    <cellStyle name="Normal 16" xfId="117" xr:uid="{00000000-0005-0000-0000-000053000000}"/>
    <cellStyle name="Normal 16 2" xfId="118" xr:uid="{00000000-0005-0000-0000-000054000000}"/>
    <cellStyle name="Normal 17" xfId="119" xr:uid="{00000000-0005-0000-0000-000055000000}"/>
    <cellStyle name="Normal 18" xfId="120" xr:uid="{00000000-0005-0000-0000-000056000000}"/>
    <cellStyle name="Normal 18 2" xfId="121" xr:uid="{00000000-0005-0000-0000-000057000000}"/>
    <cellStyle name="Normal 19" xfId="122" xr:uid="{00000000-0005-0000-0000-000058000000}"/>
    <cellStyle name="Normal 19 2" xfId="123" xr:uid="{00000000-0005-0000-0000-000059000000}"/>
    <cellStyle name="Normal 19 3" xfId="124" xr:uid="{00000000-0005-0000-0000-00005A000000}"/>
    <cellStyle name="Normal 2" xfId="3" xr:uid="{00000000-0005-0000-0000-00005B000000}"/>
    <cellStyle name="Normal 2 2" xfId="4" xr:uid="{00000000-0005-0000-0000-00005C000000}"/>
    <cellStyle name="Normal 2 2 2" xfId="10" xr:uid="{00000000-0005-0000-0000-00005D000000}"/>
    <cellStyle name="Normal 2 2 3" xfId="126" xr:uid="{00000000-0005-0000-0000-00005E000000}"/>
    <cellStyle name="Normal 2 2 4" xfId="264" xr:uid="{00000000-0005-0000-0000-00005F000000}"/>
    <cellStyle name="Normal 2 3" xfId="9" xr:uid="{00000000-0005-0000-0000-000060000000}"/>
    <cellStyle name="Normal 2 3 2" xfId="129" xr:uid="{00000000-0005-0000-0000-000061000000}"/>
    <cellStyle name="Normal 2 3 3" xfId="130" xr:uid="{00000000-0005-0000-0000-000062000000}"/>
    <cellStyle name="Normal 2 3 4" xfId="128" xr:uid="{00000000-0005-0000-0000-000063000000}"/>
    <cellStyle name="Normal 2 4" xfId="8" xr:uid="{00000000-0005-0000-0000-000064000000}"/>
    <cellStyle name="Normal 2 4 2" xfId="132" xr:uid="{00000000-0005-0000-0000-000065000000}"/>
    <cellStyle name="Normal 2 4 3" xfId="131" xr:uid="{00000000-0005-0000-0000-000066000000}"/>
    <cellStyle name="Normal 2 4 4" xfId="268" xr:uid="{00000000-0005-0000-0000-000067000000}"/>
    <cellStyle name="Normal 2 5" xfId="133" xr:uid="{00000000-0005-0000-0000-000068000000}"/>
    <cellStyle name="Normal 2 6" xfId="134" xr:uid="{00000000-0005-0000-0000-000069000000}"/>
    <cellStyle name="Normal 2 7" xfId="135" xr:uid="{00000000-0005-0000-0000-00006A000000}"/>
    <cellStyle name="Normal 2 8" xfId="125" xr:uid="{00000000-0005-0000-0000-00006B000000}"/>
    <cellStyle name="Normal 20" xfId="136" xr:uid="{00000000-0005-0000-0000-00006C000000}"/>
    <cellStyle name="Normal 20 2" xfId="137" xr:uid="{00000000-0005-0000-0000-00006D000000}"/>
    <cellStyle name="Normal 20 3" xfId="138" xr:uid="{00000000-0005-0000-0000-00006E000000}"/>
    <cellStyle name="Normal 21" xfId="139" xr:uid="{00000000-0005-0000-0000-00006F000000}"/>
    <cellStyle name="Normal 22" xfId="140" xr:uid="{00000000-0005-0000-0000-000070000000}"/>
    <cellStyle name="Normal 22 2" xfId="141" xr:uid="{00000000-0005-0000-0000-000071000000}"/>
    <cellStyle name="Normal 23" xfId="142" xr:uid="{00000000-0005-0000-0000-000072000000}"/>
    <cellStyle name="Normal 24" xfId="143" xr:uid="{00000000-0005-0000-0000-000073000000}"/>
    <cellStyle name="Normal 24 2" xfId="144" xr:uid="{00000000-0005-0000-0000-000074000000}"/>
    <cellStyle name="Normal 25" xfId="145" xr:uid="{00000000-0005-0000-0000-000075000000}"/>
    <cellStyle name="Normal 26" xfId="146" xr:uid="{00000000-0005-0000-0000-000076000000}"/>
    <cellStyle name="Normal 27" xfId="147" xr:uid="{00000000-0005-0000-0000-000077000000}"/>
    <cellStyle name="Normal 27 2" xfId="148" xr:uid="{00000000-0005-0000-0000-000078000000}"/>
    <cellStyle name="Normal 28" xfId="149" xr:uid="{00000000-0005-0000-0000-000079000000}"/>
    <cellStyle name="Normal 28 2" xfId="32" xr:uid="{00000000-0005-0000-0000-00007A000000}"/>
    <cellStyle name="Normal 28 2 2" xfId="150" xr:uid="{00000000-0005-0000-0000-00007B000000}"/>
    <cellStyle name="Normal 29" xfId="151" xr:uid="{00000000-0005-0000-0000-00007C000000}"/>
    <cellStyle name="Normal 29 2" xfId="152" xr:uid="{00000000-0005-0000-0000-00007D000000}"/>
    <cellStyle name="Normal 3" xfId="5" xr:uid="{00000000-0005-0000-0000-00007E000000}"/>
    <cellStyle name="Normal 3 2" xfId="11" xr:uid="{00000000-0005-0000-0000-00007F000000}"/>
    <cellStyle name="Normal 3 2 2" xfId="154" xr:uid="{00000000-0005-0000-0000-000080000000}"/>
    <cellStyle name="Normal 3 2 3" xfId="269" xr:uid="{00000000-0005-0000-0000-000081000000}"/>
    <cellStyle name="Normal 3 3" xfId="155" xr:uid="{00000000-0005-0000-0000-000082000000}"/>
    <cellStyle name="Normal 3 3 2" xfId="156" xr:uid="{00000000-0005-0000-0000-000083000000}"/>
    <cellStyle name="Normal 3 4" xfId="157" xr:uid="{00000000-0005-0000-0000-000084000000}"/>
    <cellStyle name="Normal 3 5" xfId="158" xr:uid="{00000000-0005-0000-0000-000085000000}"/>
    <cellStyle name="Normal 3 6" xfId="159" xr:uid="{00000000-0005-0000-0000-000086000000}"/>
    <cellStyle name="Normal 3 7" xfId="160" xr:uid="{00000000-0005-0000-0000-000087000000}"/>
    <cellStyle name="Normal 3 8" xfId="153" xr:uid="{00000000-0005-0000-0000-000088000000}"/>
    <cellStyle name="Normal 3 9" xfId="265" xr:uid="{00000000-0005-0000-0000-000089000000}"/>
    <cellStyle name="Normal 30" xfId="161" xr:uid="{00000000-0005-0000-0000-00008A000000}"/>
    <cellStyle name="Normal 30 2" xfId="162" xr:uid="{00000000-0005-0000-0000-00008B000000}"/>
    <cellStyle name="Normal 31" xfId="163" xr:uid="{00000000-0005-0000-0000-00008C000000}"/>
    <cellStyle name="Normal 31 2" xfId="164" xr:uid="{00000000-0005-0000-0000-00008D000000}"/>
    <cellStyle name="Normal 32" xfId="165" xr:uid="{00000000-0005-0000-0000-00008E000000}"/>
    <cellStyle name="Normal 33" xfId="166" xr:uid="{00000000-0005-0000-0000-00008F000000}"/>
    <cellStyle name="Normal 34" xfId="167" xr:uid="{00000000-0005-0000-0000-000090000000}"/>
    <cellStyle name="Normal 35" xfId="168" xr:uid="{00000000-0005-0000-0000-000091000000}"/>
    <cellStyle name="Normal 36" xfId="169" xr:uid="{00000000-0005-0000-0000-000092000000}"/>
    <cellStyle name="Normal 36 2" xfId="170" xr:uid="{00000000-0005-0000-0000-000093000000}"/>
    <cellStyle name="Normal 37" xfId="171" xr:uid="{00000000-0005-0000-0000-000094000000}"/>
    <cellStyle name="Normal 38" xfId="172" xr:uid="{00000000-0005-0000-0000-000095000000}"/>
    <cellStyle name="Normal 39" xfId="173" xr:uid="{00000000-0005-0000-0000-000096000000}"/>
    <cellStyle name="Normal 4" xfId="6" xr:uid="{00000000-0005-0000-0000-000097000000}"/>
    <cellStyle name="Normal 4 2" xfId="12" xr:uid="{00000000-0005-0000-0000-000098000000}"/>
    <cellStyle name="Normal 4 2 2" xfId="175" xr:uid="{00000000-0005-0000-0000-000099000000}"/>
    <cellStyle name="Normal 4 2 3" xfId="270" xr:uid="{00000000-0005-0000-0000-00009A000000}"/>
    <cellStyle name="Normal 4 3" xfId="176" xr:uid="{00000000-0005-0000-0000-00009B000000}"/>
    <cellStyle name="Normal 4 4" xfId="177" xr:uid="{00000000-0005-0000-0000-00009C000000}"/>
    <cellStyle name="Normal 4 5" xfId="174" xr:uid="{00000000-0005-0000-0000-00009D000000}"/>
    <cellStyle name="Normal 4 6" xfId="266" xr:uid="{00000000-0005-0000-0000-00009E000000}"/>
    <cellStyle name="Normal 40" xfId="178" xr:uid="{00000000-0005-0000-0000-00009F000000}"/>
    <cellStyle name="Normal 41" xfId="179" xr:uid="{00000000-0005-0000-0000-0000A0000000}"/>
    <cellStyle name="Normal 42" xfId="180" xr:uid="{00000000-0005-0000-0000-0000A1000000}"/>
    <cellStyle name="Normal 43" xfId="181" xr:uid="{00000000-0005-0000-0000-0000A2000000}"/>
    <cellStyle name="Normal 44" xfId="182" xr:uid="{00000000-0005-0000-0000-0000A3000000}"/>
    <cellStyle name="Normal 45" xfId="183" xr:uid="{00000000-0005-0000-0000-0000A4000000}"/>
    <cellStyle name="Normal 46" xfId="184" xr:uid="{00000000-0005-0000-0000-0000A5000000}"/>
    <cellStyle name="Normal 47" xfId="185" xr:uid="{00000000-0005-0000-0000-0000A6000000}"/>
    <cellStyle name="Normal 48" xfId="186" xr:uid="{00000000-0005-0000-0000-0000A7000000}"/>
    <cellStyle name="Normal 49" xfId="187" xr:uid="{00000000-0005-0000-0000-0000A8000000}"/>
    <cellStyle name="Normal 5" xfId="7" xr:uid="{00000000-0005-0000-0000-0000A9000000}"/>
    <cellStyle name="Normal 5 2" xfId="13" xr:uid="{00000000-0005-0000-0000-0000AA000000}"/>
    <cellStyle name="Normal 5 3" xfId="188" xr:uid="{00000000-0005-0000-0000-0000AB000000}"/>
    <cellStyle name="Normal 5 4" xfId="267" xr:uid="{00000000-0005-0000-0000-0000AC000000}"/>
    <cellStyle name="Normal 6" xfId="14" xr:uid="{00000000-0005-0000-0000-0000AD000000}"/>
    <cellStyle name="Normal 6 2" xfId="190" xr:uid="{00000000-0005-0000-0000-0000AE000000}"/>
    <cellStyle name="Normal 6 3" xfId="191" xr:uid="{00000000-0005-0000-0000-0000AF000000}"/>
    <cellStyle name="Normal 6 4" xfId="189" xr:uid="{00000000-0005-0000-0000-0000B0000000}"/>
    <cellStyle name="Normal 7" xfId="15" xr:uid="{00000000-0005-0000-0000-0000B1000000}"/>
    <cellStyle name="Normal 7 2" xfId="193" xr:uid="{00000000-0005-0000-0000-0000B2000000}"/>
    <cellStyle name="Normal 7 3" xfId="192" xr:uid="{00000000-0005-0000-0000-0000B3000000}"/>
    <cellStyle name="Normal 8" xfId="16" xr:uid="{00000000-0005-0000-0000-0000B4000000}"/>
    <cellStyle name="Normal 8 2" xfId="194" xr:uid="{00000000-0005-0000-0000-0000B5000000}"/>
    <cellStyle name="Normal 8 3" xfId="271" xr:uid="{00000000-0005-0000-0000-0000B6000000}"/>
    <cellStyle name="Normal 9" xfId="17" xr:uid="{00000000-0005-0000-0000-0000B7000000}"/>
    <cellStyle name="Normal 9 2" xfId="196" xr:uid="{00000000-0005-0000-0000-0000B8000000}"/>
    <cellStyle name="Normal 9 2 2" xfId="197" xr:uid="{00000000-0005-0000-0000-0000B9000000}"/>
    <cellStyle name="Normal 9 3" xfId="198" xr:uid="{00000000-0005-0000-0000-0000BA000000}"/>
    <cellStyle name="Normal 9 4" xfId="195" xr:uid="{00000000-0005-0000-0000-0000BB000000}"/>
    <cellStyle name="Normal 9 5" xfId="272" xr:uid="{00000000-0005-0000-0000-0000BC000000}"/>
    <cellStyle name="Not 2" xfId="199" xr:uid="{00000000-0005-0000-0000-0000BD000000}"/>
    <cellStyle name="Not 2 2" xfId="200" xr:uid="{00000000-0005-0000-0000-0000BE000000}"/>
    <cellStyle name="Not 3" xfId="201" xr:uid="{00000000-0005-0000-0000-0000BF000000}"/>
    <cellStyle name="Note 2" xfId="202" xr:uid="{00000000-0005-0000-0000-0000C0000000}"/>
    <cellStyle name="Output 2" xfId="203" xr:uid="{00000000-0005-0000-0000-0000C1000000}"/>
    <cellStyle name="Percent 10" xfId="204" xr:uid="{00000000-0005-0000-0000-0000C2000000}"/>
    <cellStyle name="Percent 11" xfId="205" xr:uid="{00000000-0005-0000-0000-0000C3000000}"/>
    <cellStyle name="Percent 12" xfId="206" xr:uid="{00000000-0005-0000-0000-0000C4000000}"/>
    <cellStyle name="Percent 13" xfId="207" xr:uid="{00000000-0005-0000-0000-0000C5000000}"/>
    <cellStyle name="Percent 14" xfId="208" xr:uid="{00000000-0005-0000-0000-0000C6000000}"/>
    <cellStyle name="Percent 15" xfId="209" xr:uid="{00000000-0005-0000-0000-0000C7000000}"/>
    <cellStyle name="Percent 2" xfId="210" xr:uid="{00000000-0005-0000-0000-0000C8000000}"/>
    <cellStyle name="Percent 2 2" xfId="211" xr:uid="{00000000-0005-0000-0000-0000C9000000}"/>
    <cellStyle name="Percent 2 3" xfId="212" xr:uid="{00000000-0005-0000-0000-0000CA000000}"/>
    <cellStyle name="Percent 3" xfId="213" xr:uid="{00000000-0005-0000-0000-0000CB000000}"/>
    <cellStyle name="Percent 3 2" xfId="214" xr:uid="{00000000-0005-0000-0000-0000CC000000}"/>
    <cellStyle name="Percent 3 2 2" xfId="215" xr:uid="{00000000-0005-0000-0000-0000CD000000}"/>
    <cellStyle name="Percent 3 3" xfId="216" xr:uid="{00000000-0005-0000-0000-0000CE000000}"/>
    <cellStyle name="Percent 4" xfId="217" xr:uid="{00000000-0005-0000-0000-0000CF000000}"/>
    <cellStyle name="Percent 4 2" xfId="218" xr:uid="{00000000-0005-0000-0000-0000D0000000}"/>
    <cellStyle name="Percent 5" xfId="219" xr:uid="{00000000-0005-0000-0000-0000D1000000}"/>
    <cellStyle name="Percent 6" xfId="220" xr:uid="{00000000-0005-0000-0000-0000D2000000}"/>
    <cellStyle name="Percent 6 2" xfId="221" xr:uid="{00000000-0005-0000-0000-0000D3000000}"/>
    <cellStyle name="Percent 7" xfId="222" xr:uid="{00000000-0005-0000-0000-0000D4000000}"/>
    <cellStyle name="Percent 8" xfId="223" xr:uid="{00000000-0005-0000-0000-0000D5000000}"/>
    <cellStyle name="Percent 9" xfId="224" xr:uid="{00000000-0005-0000-0000-0000D6000000}"/>
    <cellStyle name="Title 2" xfId="225" xr:uid="{00000000-0005-0000-0000-0000D7000000}"/>
    <cellStyle name="Total 2" xfId="226" xr:uid="{00000000-0005-0000-0000-0000D8000000}"/>
    <cellStyle name="Virgül 2" xfId="18" xr:uid="{00000000-0005-0000-0000-0000D9000000}"/>
    <cellStyle name="Virgül 2 2" xfId="228" xr:uid="{00000000-0005-0000-0000-0000DA000000}"/>
    <cellStyle name="Virgül 2 3" xfId="227" xr:uid="{00000000-0005-0000-0000-0000DB000000}"/>
    <cellStyle name="Virgül 3" xfId="19" xr:uid="{00000000-0005-0000-0000-0000DC000000}"/>
    <cellStyle name="Virgül 3 2" xfId="229" xr:uid="{00000000-0005-0000-0000-0000DD000000}"/>
    <cellStyle name="Virgül 3 3" xfId="273" xr:uid="{00000000-0005-0000-0000-0000DE000000}"/>
    <cellStyle name="Virgül 4" xfId="20" xr:uid="{00000000-0005-0000-0000-0000DF000000}"/>
    <cellStyle name="Virgül 4 2" xfId="230" xr:uid="{00000000-0005-0000-0000-0000E0000000}"/>
    <cellStyle name="Virgül 4 3" xfId="274" xr:uid="{00000000-0005-0000-0000-0000E1000000}"/>
    <cellStyle name="Virgül 5" xfId="231" xr:uid="{00000000-0005-0000-0000-0000E2000000}"/>
    <cellStyle name="Virgül 5 2" xfId="232" xr:uid="{00000000-0005-0000-0000-0000E3000000}"/>
    <cellStyle name="Virgül 5 3" xfId="233" xr:uid="{00000000-0005-0000-0000-0000E4000000}"/>
    <cellStyle name="Virgül 6" xfId="234" xr:uid="{00000000-0005-0000-0000-0000E5000000}"/>
    <cellStyle name="Virgül 6 2" xfId="235" xr:uid="{00000000-0005-0000-0000-0000E6000000}"/>
    <cellStyle name="Virgül 7" xfId="236" xr:uid="{00000000-0005-0000-0000-0000E7000000}"/>
    <cellStyle name="Virgül 8" xfId="237" xr:uid="{00000000-0005-0000-0000-0000E8000000}"/>
    <cellStyle name="Virgül 8 2" xfId="238" xr:uid="{00000000-0005-0000-0000-0000E9000000}"/>
    <cellStyle name="Warning Text 2" xfId="239" xr:uid="{00000000-0005-0000-0000-0000EA000000}"/>
    <cellStyle name="Yüzde 2" xfId="21" xr:uid="{00000000-0005-0000-0000-0000EB000000}"/>
    <cellStyle name="Yüzde 2 2" xfId="241" xr:uid="{00000000-0005-0000-0000-0000EC000000}"/>
    <cellStyle name="Yüzde 2 3" xfId="240" xr:uid="{00000000-0005-0000-0000-0000ED000000}"/>
    <cellStyle name="Yüzde 3" xfId="22" xr:uid="{00000000-0005-0000-0000-0000EE000000}"/>
    <cellStyle name="Yüzde 3 2" xfId="243" xr:uid="{00000000-0005-0000-0000-0000EF000000}"/>
    <cellStyle name="Yüzde 3 3" xfId="242" xr:uid="{00000000-0005-0000-0000-0000F0000000}"/>
    <cellStyle name="Yüzde 3 4" xfId="275" xr:uid="{00000000-0005-0000-0000-0000F1000000}"/>
    <cellStyle name="Yüzde 4" xfId="244" xr:uid="{00000000-0005-0000-0000-0000F2000000}"/>
    <cellStyle name="Yüzde 4 2" xfId="245" xr:uid="{00000000-0005-0000-0000-0000F3000000}"/>
    <cellStyle name="Yüzde 5" xfId="246" xr:uid="{00000000-0005-0000-0000-0000F4000000}"/>
    <cellStyle name="Yüzde 5 2" xfId="247" xr:uid="{00000000-0005-0000-0000-0000F5000000}"/>
    <cellStyle name="Yüzde 6" xfId="248" xr:uid="{00000000-0005-0000-0000-0000F6000000}"/>
    <cellStyle name="Гиперссылка 2" xfId="251" hidden="1" xr:uid="{00000000-0005-0000-0000-0000F7000000}"/>
    <cellStyle name="Гиперссылка 2" xfId="127" hidden="1" xr:uid="{00000000-0005-0000-0000-0000F8000000}"/>
    <cellStyle name="Гиперссылка 2" xfId="285" hidden="1" xr:uid="{00000000-0005-0000-0000-0000F9000000}"/>
    <cellStyle name="Гиперссылка 2" xfId="284" hidden="1" xr:uid="{00000000-0005-0000-0000-0000FA000000}"/>
    <cellStyle name="Гиперссылка 2" xfId="299" hidden="1" xr:uid="{00000000-0005-0000-0000-0000FB000000}"/>
    <cellStyle name="Гиперссылка 2" xfId="298" hidden="1" xr:uid="{00000000-0005-0000-0000-0000FC000000}"/>
    <cellStyle name="Гиперссылка 2" xfId="341" hidden="1" xr:uid="{00000000-0005-0000-0000-0000FD000000}"/>
    <cellStyle name="Гиперссылка 2" xfId="386" hidden="1" xr:uid="{00000000-0005-0000-0000-0000FE000000}"/>
    <cellStyle name="Гиперссылка 2" xfId="385" hidden="1" xr:uid="{00000000-0005-0000-0000-0000FF000000}"/>
    <cellStyle name="Гиперссылка 2" xfId="400" hidden="1" xr:uid="{00000000-0005-0000-0000-000000010000}"/>
    <cellStyle name="Гиперссылка 2" xfId="399" hidden="1" xr:uid="{00000000-0005-0000-0000-000001010000}"/>
    <cellStyle name="Гиперссылка 2" xfId="345" hidden="1" xr:uid="{00000000-0005-0000-0000-000002010000}"/>
    <cellStyle name="Гиперссылка 2" xfId="423" hidden="1" xr:uid="{00000000-0005-0000-0000-000003010000}"/>
    <cellStyle name="Гиперссылка 2" xfId="422" hidden="1" xr:uid="{00000000-0005-0000-0000-000004010000}"/>
    <cellStyle name="Гиперссылка 2" xfId="437" hidden="1" xr:uid="{00000000-0005-0000-0000-000005010000}"/>
    <cellStyle name="Гиперссылка 2" xfId="436" hidden="1" xr:uid="{00000000-0005-0000-0000-000006010000}"/>
    <cellStyle name="Гиперссылка 2" xfId="342" hidden="1" xr:uid="{00000000-0005-0000-0000-000007010000}"/>
    <cellStyle name="Гиперссылка 2" xfId="460" hidden="1" xr:uid="{00000000-0005-0000-0000-000008010000}"/>
    <cellStyle name="Гиперссылка 2" xfId="459" hidden="1" xr:uid="{00000000-0005-0000-0000-000009010000}"/>
    <cellStyle name="Гиперссылка 2" xfId="474" hidden="1" xr:uid="{00000000-0005-0000-0000-00000A010000}"/>
    <cellStyle name="Гиперссылка 2" xfId="473" hidden="1" xr:uid="{00000000-0005-0000-0000-00000B010000}"/>
    <cellStyle name="Гиперссылка 2" xfId="344" hidden="1" xr:uid="{00000000-0005-0000-0000-00000C010000}"/>
    <cellStyle name="Гиперссылка 2" xfId="495" hidden="1" xr:uid="{00000000-0005-0000-0000-00000D010000}"/>
    <cellStyle name="Гиперссылка 2" xfId="494" hidden="1" xr:uid="{00000000-0005-0000-0000-00000E010000}"/>
    <cellStyle name="Гиперссылка 2" xfId="509" hidden="1" xr:uid="{00000000-0005-0000-0000-00000F010000}"/>
    <cellStyle name="Гиперссылка 2" xfId="508" hidden="1" xr:uid="{00000000-0005-0000-0000-000010010000}"/>
    <cellStyle name="Гиперссылка 2" xfId="343" hidden="1" xr:uid="{00000000-0005-0000-0000-000011010000}"/>
    <cellStyle name="Гиперссылка 2" xfId="530" hidden="1" xr:uid="{00000000-0005-0000-0000-000012010000}"/>
    <cellStyle name="Гиперссылка 2" xfId="529" hidden="1" xr:uid="{00000000-0005-0000-0000-000013010000}"/>
    <cellStyle name="Гиперссылка 2" xfId="544" hidden="1" xr:uid="{00000000-0005-0000-0000-000014010000}"/>
    <cellStyle name="Гиперссылка 2" xfId="543" xr:uid="{00000000-0005-0000-0000-000015010000}"/>
    <cellStyle name="Гиперссылка 3" xfId="253" hidden="1" xr:uid="{00000000-0005-0000-0000-000016010000}"/>
    <cellStyle name="Гиперссылка 3" xfId="260" hidden="1" xr:uid="{00000000-0005-0000-0000-000017010000}"/>
    <cellStyle name="Гиперссылка 3" xfId="287" hidden="1" xr:uid="{00000000-0005-0000-0000-000018010000}"/>
    <cellStyle name="Гиперссылка 3" xfId="291" hidden="1" xr:uid="{00000000-0005-0000-0000-000019010000}"/>
    <cellStyle name="Гиперссылка 3" xfId="301" hidden="1" xr:uid="{00000000-0005-0000-0000-00001A010000}"/>
    <cellStyle name="Гиперссылка 3" xfId="305" hidden="1" xr:uid="{00000000-0005-0000-0000-00001B010000}"/>
    <cellStyle name="Гиперссылка 3" xfId="373" hidden="1" xr:uid="{00000000-0005-0000-0000-00001C010000}"/>
    <cellStyle name="Гиперссылка 3" xfId="388" hidden="1" xr:uid="{00000000-0005-0000-0000-00001D010000}"/>
    <cellStyle name="Гиперссылка 3" xfId="392" hidden="1" xr:uid="{00000000-0005-0000-0000-00001E010000}"/>
    <cellStyle name="Гиперссылка 3" xfId="402" hidden="1" xr:uid="{00000000-0005-0000-0000-00001F010000}"/>
    <cellStyle name="Гиперссылка 3" xfId="406" hidden="1" xr:uid="{00000000-0005-0000-0000-000020010000}"/>
    <cellStyle name="Гиперссылка 3" xfId="410" hidden="1" xr:uid="{00000000-0005-0000-0000-000021010000}"/>
    <cellStyle name="Гиперссылка 3" xfId="425" hidden="1" xr:uid="{00000000-0005-0000-0000-000022010000}"/>
    <cellStyle name="Гиперссылка 3" xfId="429" hidden="1" xr:uid="{00000000-0005-0000-0000-000023010000}"/>
    <cellStyle name="Гиперссылка 3" xfId="439" hidden="1" xr:uid="{00000000-0005-0000-0000-000024010000}"/>
    <cellStyle name="Гиперссылка 3" xfId="443" hidden="1" xr:uid="{00000000-0005-0000-0000-000025010000}"/>
    <cellStyle name="Гиперссылка 3" xfId="447" hidden="1" xr:uid="{00000000-0005-0000-0000-000026010000}"/>
    <cellStyle name="Гиперссылка 3" xfId="462" hidden="1" xr:uid="{00000000-0005-0000-0000-000027010000}"/>
    <cellStyle name="Гиперссылка 3" xfId="466" hidden="1" xr:uid="{00000000-0005-0000-0000-000028010000}"/>
    <cellStyle name="Гиперссылка 3" xfId="476" hidden="1" xr:uid="{00000000-0005-0000-0000-000029010000}"/>
    <cellStyle name="Гиперссылка 3" xfId="480" hidden="1" xr:uid="{00000000-0005-0000-0000-00002A010000}"/>
    <cellStyle name="Гиперссылка 3" xfId="484" hidden="1" xr:uid="{00000000-0005-0000-0000-00002B010000}"/>
    <cellStyle name="Гиперссылка 3" xfId="497" hidden="1" xr:uid="{00000000-0005-0000-0000-00002C010000}"/>
    <cellStyle name="Гиперссылка 3" xfId="501" hidden="1" xr:uid="{00000000-0005-0000-0000-00002D010000}"/>
    <cellStyle name="Гиперссылка 3" xfId="511" hidden="1" xr:uid="{00000000-0005-0000-0000-00002E010000}"/>
    <cellStyle name="Гиперссылка 3" xfId="515" hidden="1" xr:uid="{00000000-0005-0000-0000-00002F010000}"/>
    <cellStyle name="Гиперссылка 3" xfId="519" hidden="1" xr:uid="{00000000-0005-0000-0000-000030010000}"/>
    <cellStyle name="Гиперссылка 3" xfId="532" hidden="1" xr:uid="{00000000-0005-0000-0000-000031010000}"/>
    <cellStyle name="Гиперссылка 3" xfId="536" hidden="1" xr:uid="{00000000-0005-0000-0000-000032010000}"/>
    <cellStyle name="Гиперссылка 3" xfId="546" hidden="1" xr:uid="{00000000-0005-0000-0000-000033010000}"/>
    <cellStyle name="Гиперссылка 3" xfId="550" xr:uid="{00000000-0005-0000-0000-000034010000}"/>
    <cellStyle name="Денежный 2" xfId="276" xr:uid="{00000000-0005-0000-0000-000035010000}"/>
    <cellStyle name="Денежный 3" xfId="23" xr:uid="{00000000-0005-0000-0000-000036010000}"/>
    <cellStyle name="Обычный" xfId="0" builtinId="0"/>
    <cellStyle name="Обычный 2" xfId="1" xr:uid="{00000000-0005-0000-0000-000038010000}"/>
    <cellStyle name="Обычный 2 2" xfId="24" xr:uid="{00000000-0005-0000-0000-000039010000}"/>
    <cellStyle name="Обычный 3" xfId="26" xr:uid="{00000000-0005-0000-0000-00003A010000}"/>
    <cellStyle name="Обычный 4" xfId="28" xr:uid="{00000000-0005-0000-0000-00003B010000}"/>
    <cellStyle name="Обычный 4 2" xfId="279" xr:uid="{00000000-0005-0000-0000-00003C010000}"/>
    <cellStyle name="Обычный 5" xfId="2" xr:uid="{00000000-0005-0000-0000-00003D010000}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8" builtinId="9" hidden="1"/>
    <cellStyle name="Открывавшаяся гиперссылка" xfId="259" builtinId="9" hidden="1"/>
    <cellStyle name="Открывавшаяся гиперссылка" xfId="33" builtinId="9" hidden="1"/>
    <cellStyle name="Открывавшаяся гиперссылка" xfId="261" builtinId="9" hidden="1"/>
    <cellStyle name="Открывавшаяся гиперссылка" xfId="262" builtinId="9" hidden="1"/>
    <cellStyle name="Открывавшаяся гиперссылка" xfId="263" builtinId="9" hidden="1"/>
    <cellStyle name="Открывавшаяся гиперссылка" xfId="277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1" builtinId="9" hidden="1"/>
    <cellStyle name="Открывавшаяся гиперссылка" xfId="282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89" builtinId="9" hidden="1"/>
    <cellStyle name="Открывавшаяся гиперссылка" xfId="290" builtinId="9" hidden="1"/>
    <cellStyle name="Открывавшаяся гиперссылка" xfId="283" builtinId="9" hidden="1"/>
    <cellStyle name="Открывавшаяся гиперссылка" xfId="292" builtinId="9" hidden="1"/>
    <cellStyle name="Открывавшаяся гиперссылка" xfId="257" builtinId="9" hidden="1"/>
    <cellStyle name="Открывавшаяся гиперссылка" xfId="256" builtinId="9" hidden="1"/>
    <cellStyle name="Открывавшаяся гиперссылка" xfId="255" builtinId="9" hidden="1"/>
    <cellStyle name="Открывавшаяся гиперссылка" xfId="293" builtinId="9" hidden="1"/>
    <cellStyle name="Открывавшаяся гиперссылка" xfId="294" builtinId="9" hidden="1"/>
    <cellStyle name="Открывавшаяся гиперссылка" xfId="295" builtinId="9" hidden="1"/>
    <cellStyle name="Открывавшаяся гиперссылка" xfId="296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3" builtinId="9" hidden="1"/>
    <cellStyle name="Открывавшаяся гиперссылка" xfId="304" builtinId="9" hidden="1"/>
    <cellStyle name="Открывавшаяся гиперссылка" xfId="297" builtinId="9" hidden="1"/>
    <cellStyle name="Открывавшаяся гиперссылка" xfId="306" builtinId="9" hidden="1"/>
    <cellStyle name="Открывавшаяся гиперссылка" xfId="307" builtinId="9" hidden="1"/>
    <cellStyle name="Открывавшаяся гиперссылка" xfId="308" builtinId="9" hidden="1"/>
    <cellStyle name="Открывавшаяся гиперссылка" xfId="311" builtinId="9" hidden="1"/>
    <cellStyle name="Открывавшаяся гиперссылка" xfId="312" builtinId="9" hidden="1"/>
    <cellStyle name="Открывавшаяся гиперссылка" xfId="313" builtinId="9" hidden="1"/>
    <cellStyle name="Открывавшаяся гиперссылка" xfId="314" builtinId="9" hidden="1"/>
    <cellStyle name="Открывавшаяся гиперссылка" xfId="315" builtinId="9" hidden="1"/>
    <cellStyle name="Открывавшаяся гиперссылка" xfId="366" builtinId="9" hidden="1"/>
    <cellStyle name="Открывавшаяся гиперссылка" xfId="367" builtinId="9" hidden="1"/>
    <cellStyle name="Открывавшаяся гиперссылка" xfId="371" builtinId="9" hidden="1"/>
    <cellStyle name="Открывавшаяся гиперссылка" xfId="372" builtinId="9" hidden="1"/>
    <cellStyle name="Открывавшаяся гиперссылка" xfId="316" builtinId="9" hidden="1"/>
    <cellStyle name="Открывавшаяся гиперссылка" xfId="374" builtinId="9" hidden="1"/>
    <cellStyle name="Открывавшаяся гиперссылка" xfId="375" builtinId="9" hidden="1"/>
    <cellStyle name="Открывавшаяся гиперссылка" xfId="376" builtinId="9" hidden="1"/>
    <cellStyle name="Открывавшаяся гиперссылка" xfId="379" builtinId="9" hidden="1"/>
    <cellStyle name="Открывавшаяся гиперссылка" xfId="380" builtinId="9" hidden="1"/>
    <cellStyle name="Открывавшаяся гиперссылка" xfId="381" builtinId="9" hidden="1"/>
    <cellStyle name="Открывавшаяся гиперссылка" xfId="382" builtinId="9" hidden="1"/>
    <cellStyle name="Открывавшаяся гиперссылка" xfId="383" builtinId="9" hidden="1"/>
    <cellStyle name="Открывавшаяся гиперссылка" xfId="387" builtinId="9" hidden="1"/>
    <cellStyle name="Открывавшаяся гиперссылка" xfId="389" builtinId="9" hidden="1"/>
    <cellStyle name="Открывавшаяся гиперссылка" xfId="390" builtinId="9" hidden="1"/>
    <cellStyle name="Открывавшаяся гиперссылка" xfId="391" builtinId="9" hidden="1"/>
    <cellStyle name="Открывавшаяся гиперссылка" xfId="384" builtinId="9" hidden="1"/>
    <cellStyle name="Открывавшаяся гиперссылка" xfId="393" builtinId="9" hidden="1"/>
    <cellStyle name="Открывавшаяся гиперссылка" xfId="370" builtinId="9" hidden="1"/>
    <cellStyle name="Открывавшаяся гиперссылка" xfId="369" builtinId="9" hidden="1"/>
    <cellStyle name="Открывавшаяся гиперссылка" xfId="368" builtinId="9" hidden="1"/>
    <cellStyle name="Открывавшаяся гиперссылка" xfId="394" builtinId="9" hidden="1"/>
    <cellStyle name="Открывавшаяся гиперссылка" xfId="395" builtinId="9" hidden="1"/>
    <cellStyle name="Открывавшаяся гиперссылка" xfId="396" builtinId="9" hidden="1"/>
    <cellStyle name="Открывавшаяся гиперссылка" xfId="397" builtinId="9" hidden="1"/>
    <cellStyle name="Открывавшаяся гиперссылка" xfId="401" builtinId="9" hidden="1"/>
    <cellStyle name="Открывавшаяся гиперссылка" xfId="403" builtinId="9" hidden="1"/>
    <cellStyle name="Открывавшаяся гиперссылка" xfId="404" builtinId="9" hidden="1"/>
    <cellStyle name="Открывавшаяся гиперссылка" xfId="405" builtinId="9" hidden="1"/>
    <cellStyle name="Открывавшаяся гиперссылка" xfId="398" builtinId="9" hidden="1"/>
    <cellStyle name="Открывавшаяся гиперссылка" xfId="407" builtinId="9" hidden="1"/>
    <cellStyle name="Открывавшаяся гиперссылка" xfId="408" builtinId="9" hidden="1"/>
    <cellStyle name="Открывавшаяся гиперссылка" xfId="409" builtinId="9" hidden="1"/>
    <cellStyle name="Открывавшаяся гиперссылка" xfId="363" builtinId="9" hidden="1"/>
    <cellStyle name="Открывавшаяся гиперссылка" xfId="362" builtinId="9" hidden="1"/>
    <cellStyle name="Открывавшаяся гиперссылка" xfId="361" builtinId="9" hidden="1"/>
    <cellStyle name="Открывавшаяся гиперссылка" xfId="360" builtinId="9" hidden="1"/>
    <cellStyle name="Открывавшаяся гиперссылка" xfId="359" builtinId="9" hidden="1"/>
    <cellStyle name="Открывавшаяся гиперссылка" xfId="323" builtinId="9" hidden="1"/>
    <cellStyle name="Открывавшаяся гиперссылка" xfId="322" builtinId="9" hidden="1"/>
    <cellStyle name="Открывавшаяся гиперссылка" xfId="318" builtinId="9" hidden="1"/>
    <cellStyle name="Открывавшаяся гиперссылка" xfId="317" builtinId="9" hidden="1"/>
    <cellStyle name="Открывавшаяся гиперссылка" xfId="358" builtinId="9" hidden="1"/>
    <cellStyle name="Открывавшаяся гиперссылка" xfId="411" builtinId="9" hidden="1"/>
    <cellStyle name="Открывавшаяся гиперссылка" xfId="412" builtinId="9" hidden="1"/>
    <cellStyle name="Открывавшаяся гиперссылка" xfId="413" builtinId="9" hidden="1"/>
    <cellStyle name="Открывавшаяся гиперссылка" xfId="416" builtinId="9" hidden="1"/>
    <cellStyle name="Открывавшаяся гиперссылка" xfId="417" builtinId="9" hidden="1"/>
    <cellStyle name="Открывавшаяся гиперссылка" xfId="418" builtinId="9" hidden="1"/>
    <cellStyle name="Открывавшаяся гиперссылка" xfId="419" builtinId="9" hidden="1"/>
    <cellStyle name="Открывавшаяся гиперссылка" xfId="420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7" builtinId="9" hidden="1"/>
    <cellStyle name="Открывавшаяся гиперссылка" xfId="428" builtinId="9" hidden="1"/>
    <cellStyle name="Открывавшаяся гиперссылка" xfId="421" builtinId="9" hidden="1"/>
    <cellStyle name="Открывавшаяся гиперссылка" xfId="430" builtinId="9" hidden="1"/>
    <cellStyle name="Открывавшаяся гиперссылка" xfId="319" builtinId="9" hidden="1"/>
    <cellStyle name="Открывавшаяся гиперссылка" xfId="320" builtinId="9" hidden="1"/>
    <cellStyle name="Открывавшаяся гиперссылка" xfId="321" builtinId="9" hidden="1"/>
    <cellStyle name="Открывавшаяся гиперссылка" xfId="431" builtinId="9" hidden="1"/>
    <cellStyle name="Открывавшаяся гиперссылка" xfId="432" builtinId="9" hidden="1"/>
    <cellStyle name="Открывавшаяся гиперссылка" xfId="433" builtinId="9" hidden="1"/>
    <cellStyle name="Открывавшаяся гиперссылка" xfId="434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1" builtinId="9" hidden="1"/>
    <cellStyle name="Открывавшаяся гиперссылка" xfId="442" builtinId="9" hidden="1"/>
    <cellStyle name="Открывавшаяся гиперссылка" xfId="435" builtinId="9" hidden="1"/>
    <cellStyle name="Открывавшаяся гиперссылка" xfId="444" builtinId="9" hidden="1"/>
    <cellStyle name="Открывавшаяся гиперссылка" xfId="445" builtinId="9" hidden="1"/>
    <cellStyle name="Открывавшаяся гиперссылка" xfId="446" builtinId="9" hidden="1"/>
    <cellStyle name="Открывавшаяся гиперссылка" xfId="326" builtinId="9" hidden="1"/>
    <cellStyle name="Открывавшаяся гиперссылка" xfId="327" builtinId="9" hidden="1"/>
    <cellStyle name="Открывавшаяся гиперссылка" xfId="328" builtinId="9" hidden="1"/>
    <cellStyle name="Открывавшаяся гиперссылка" xfId="329" builtinId="9" hidden="1"/>
    <cellStyle name="Открывавшаяся гиперссылка" xfId="330" builtinId="9" hidden="1"/>
    <cellStyle name="Открывавшаяся гиперссылка" xfId="355" builtinId="9" hidden="1"/>
    <cellStyle name="Открывавшаяся гиперссылка" xfId="309" builtinId="9" hidden="1"/>
    <cellStyle name="Открывавшаяся гиперссылка" xfId="357" builtinId="9" hidden="1"/>
    <cellStyle name="Открывавшаяся гиперссылка" xfId="378" builtinId="9" hidden="1"/>
    <cellStyle name="Открывавшаяся гиперссылка" xfId="331" builtinId="9" hidden="1"/>
    <cellStyle name="Открывавшаяся гиперссылка" xfId="448" builtinId="9" hidden="1"/>
    <cellStyle name="Открывавшаяся гиперссылка" xfId="449" builtinId="9" hidden="1"/>
    <cellStyle name="Открывавшаяся гиперссылка" xfId="450" builtinId="9" hidden="1"/>
    <cellStyle name="Открывавшаяся гиперссылка" xfId="453" builtinId="9" hidden="1"/>
    <cellStyle name="Открывавшаяся гиперссылка" xfId="454" builtinId="9" hidden="1"/>
    <cellStyle name="Открывавшаяся гиперссылка" xfId="455" builtinId="9" hidden="1"/>
    <cellStyle name="Открывавшаяся гиперссылка" xfId="456" builtinId="9" hidden="1"/>
    <cellStyle name="Открывавшаяся гиперссылка" xfId="457" builtinId="9" hidden="1"/>
    <cellStyle name="Открывавшаяся гиперссылка" xfId="461" builtinId="9" hidden="1"/>
    <cellStyle name="Открывавшаяся гиперссылка" xfId="463" builtinId="9" hidden="1"/>
    <cellStyle name="Открывавшаяся гиперссылка" xfId="464" builtinId="9" hidden="1"/>
    <cellStyle name="Открывавшаяся гиперссылка" xfId="465" builtinId="9" hidden="1"/>
    <cellStyle name="Открывавшаяся гиперссылка" xfId="458" builtinId="9" hidden="1"/>
    <cellStyle name="Открывавшаяся гиперссылка" xfId="467" builtinId="9" hidden="1"/>
    <cellStyle name="Открывавшаяся гиперссылка" xfId="310" builtinId="9" hidden="1"/>
    <cellStyle name="Открывавшаяся гиперссылка" xfId="377" builtinId="9" hidden="1"/>
    <cellStyle name="Открывавшаяся гиперссылка" xfId="356" builtinId="9" hidden="1"/>
    <cellStyle name="Открывавшаяся гиперссылка" xfId="468" builtinId="9" hidden="1"/>
    <cellStyle name="Открывавшаяся гиперссылка" xfId="469" builtinId="9" hidden="1"/>
    <cellStyle name="Открывавшаяся гиперссылка" xfId="470" builtinId="9" hidden="1"/>
    <cellStyle name="Открывавшаяся гиперссылка" xfId="471" builtinId="9" hidden="1"/>
    <cellStyle name="Открывавшаяся гиперссылка" xfId="475" builtinId="9" hidden="1"/>
    <cellStyle name="Открывавшаяся гиперссылка" xfId="477" builtinId="9" hidden="1"/>
    <cellStyle name="Открывавшаяся гиперссылка" xfId="478" builtinId="9" hidden="1"/>
    <cellStyle name="Открывавшаяся гиперссылка" xfId="479" builtinId="9" hidden="1"/>
    <cellStyle name="Открывавшаяся гиперссылка" xfId="472" builtinId="9" hidden="1"/>
    <cellStyle name="Открывавшаяся гиперссылка" xfId="481" builtinId="9" hidden="1"/>
    <cellStyle name="Открывавшаяся гиперссылка" xfId="482" builtinId="9" hidden="1"/>
    <cellStyle name="Открывавшаяся гиперссылка" xfId="483" builtinId="9" hidden="1"/>
    <cellStyle name="Открывавшаяся гиперссылка" xfId="354" builtinId="9" hidden="1"/>
    <cellStyle name="Открывавшаяся гиперссылка" xfId="353" builtinId="9" hidden="1"/>
    <cellStyle name="Открывавшаяся гиперссылка" xfId="352" builtinId="9" hidden="1"/>
    <cellStyle name="Открывавшаяся гиперссылка" xfId="351" builtinId="9" hidden="1"/>
    <cellStyle name="Открывавшаяся гиперссылка" xfId="350" builtinId="9" hidden="1"/>
    <cellStyle name="Открывавшаяся гиперссылка" xfId="334" builtinId="9" hidden="1"/>
    <cellStyle name="Открывавшаяся гиперссылка" xfId="364" builtinId="9" hidden="1"/>
    <cellStyle name="Открывавшаяся гиперссылка" xfId="332" builtinId="9" hidden="1"/>
    <cellStyle name="Открывавшаяся гиперссылка" xfId="415" builtinId="9" hidden="1"/>
    <cellStyle name="Открывавшаяся гиперссылка" xfId="349" builtinId="9" hidden="1"/>
    <cellStyle name="Открывавшаяся гиперссылка" xfId="485" builtinId="9" hidden="1"/>
    <cellStyle name="Открывавшаяся гиперссылка" xfId="486" builtinId="9" hidden="1"/>
    <cellStyle name="Открывавшаяся гиперссылка" xfId="487" builtinId="9" hidden="1"/>
    <cellStyle name="Открывавшаяся гиперссылка" xfId="488" builtinId="9" hidden="1"/>
    <cellStyle name="Открывавшаяся гиперссылка" xfId="489" builtinId="9" hidden="1"/>
    <cellStyle name="Открывавшаяся гиперссылка" xfId="490" builtinId="9" hidden="1"/>
    <cellStyle name="Открывавшаяся гиперссылка" xfId="491" builtinId="9" hidden="1"/>
    <cellStyle name="Открывавшаяся гиперссылка" xfId="492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499" builtinId="9" hidden="1"/>
    <cellStyle name="Открывавшаяся гиперссылка" xfId="500" builtinId="9" hidden="1"/>
    <cellStyle name="Открывавшаяся гиперссылка" xfId="493" builtinId="9" hidden="1"/>
    <cellStyle name="Открывавшаяся гиперссылка" xfId="502" builtinId="9" hidden="1"/>
    <cellStyle name="Открывавшаяся гиперссылка" xfId="365" builtinId="9" hidden="1"/>
    <cellStyle name="Открывавшаяся гиперссылка" xfId="414" builtinId="9" hidden="1"/>
    <cellStyle name="Открывавшаяся гиперссылка" xfId="333" builtinId="9" hidden="1"/>
    <cellStyle name="Открывавшаяся гиперссылка" xfId="503" builtinId="9" hidden="1"/>
    <cellStyle name="Открывавшаяся гиперссылка" xfId="504" builtinId="9" hidden="1"/>
    <cellStyle name="Открывавшаяся гиперссылка" xfId="505" builtinId="9" hidden="1"/>
    <cellStyle name="Открывавшаяся гиперссылка" xfId="506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3" builtinId="9" hidden="1"/>
    <cellStyle name="Открывавшаяся гиперссылка" xfId="514" builtinId="9" hidden="1"/>
    <cellStyle name="Открывавшаяся гиперссылка" xfId="507" builtinId="9" hidden="1"/>
    <cellStyle name="Открывавшаяся гиперссылка" xfId="516" builtinId="9" hidden="1"/>
    <cellStyle name="Открывавшаяся гиперссылка" xfId="517" builtinId="9" hidden="1"/>
    <cellStyle name="Открывавшаяся гиперссылка" xfId="518" builtinId="9" hidden="1"/>
    <cellStyle name="Открывавшаяся гиперссылка" xfId="335" builtinId="9" hidden="1"/>
    <cellStyle name="Открывавшаяся гиперссылка" xfId="336" builtinId="9" hidden="1"/>
    <cellStyle name="Открывавшаяся гиперссылка" xfId="337" builtinId="9" hidden="1"/>
    <cellStyle name="Открывавшаяся гиперссылка" xfId="338" builtinId="9" hidden="1"/>
    <cellStyle name="Открывавшаяся гиперссылка" xfId="339" builtinId="9" hidden="1"/>
    <cellStyle name="Открывавшаяся гиперссылка" xfId="346" builtinId="9" hidden="1"/>
    <cellStyle name="Открывавшаяся гиперссылка" xfId="325" builtinId="9" hidden="1"/>
    <cellStyle name="Открывавшаяся гиперссылка" xfId="348" builtinId="9" hidden="1"/>
    <cellStyle name="Открывавшаяся гиперссылка" xfId="452" builtinId="9" hidden="1"/>
    <cellStyle name="Открывавшаяся гиперссылка" xfId="340" builtinId="9" hidden="1"/>
    <cellStyle name="Открывавшаяся гиперссылка" xfId="520" builtinId="9" hidden="1"/>
    <cellStyle name="Открывавшаяся гиперссылка" xfId="521" builtinId="9" hidden="1"/>
    <cellStyle name="Открывавшаяся гиперссылка" xfId="522" builtinId="9" hidden="1"/>
    <cellStyle name="Открывавшаяся гиперссылка" xfId="523" builtinId="9" hidden="1"/>
    <cellStyle name="Открывавшаяся гиперссылка" xfId="524" builtinId="9" hidden="1"/>
    <cellStyle name="Открывавшаяся гиперссылка" xfId="525" builtinId="9" hidden="1"/>
    <cellStyle name="Открывавшаяся гиперссылка" xfId="526" builtinId="9" hidden="1"/>
    <cellStyle name="Открывавшаяся гиперссылка" xfId="527" builtinId="9" hidden="1"/>
    <cellStyle name="Открывавшаяся гиперссылка" xfId="531" builtinId="9" hidden="1"/>
    <cellStyle name="Открывавшаяся гиперссылка" xfId="533" builtinId="9" hidden="1"/>
    <cellStyle name="Открывавшаяся гиперссылка" xfId="534" builtinId="9" hidden="1"/>
    <cellStyle name="Открывавшаяся гиперссылка" xfId="535" builtinId="9" hidden="1"/>
    <cellStyle name="Открывавшаяся гиперссылка" xfId="528" builtinId="9" hidden="1"/>
    <cellStyle name="Открывавшаяся гиперссылка" xfId="537" builtinId="9" hidden="1"/>
    <cellStyle name="Открывавшаяся гиперссылка" xfId="324" builtinId="9" hidden="1"/>
    <cellStyle name="Открывавшаяся гиперссылка" xfId="451" builtinId="9" hidden="1"/>
    <cellStyle name="Открывавшаяся гиперссылка" xfId="347" builtinId="9" hidden="1"/>
    <cellStyle name="Открывавшаяся гиперссылка" xfId="538" builtinId="9" hidden="1"/>
    <cellStyle name="Открывавшаяся гиперссылка" xfId="539" builtinId="9" hidden="1"/>
    <cellStyle name="Открывавшаяся гиперссылка" xfId="540" builtinId="9" hidden="1"/>
    <cellStyle name="Открывавшаяся гиперссылка" xfId="541" builtinId="9" hidden="1"/>
    <cellStyle name="Открывавшаяся гиперссылка" xfId="545" builtinId="9" hidden="1"/>
    <cellStyle name="Открывавшаяся гиперссылка" xfId="547" builtinId="9" hidden="1"/>
    <cellStyle name="Открывавшаяся гиперссылка" xfId="548" builtinId="9" hidden="1"/>
    <cellStyle name="Открывавшаяся гиперссылка" xfId="549" builtinId="9" hidden="1"/>
    <cellStyle name="Открывавшаяся гиперссылка" xfId="542" builtinId="9" hidden="1"/>
    <cellStyle name="Открывавшаяся гиперссылка" xfId="551" builtinId="9" hidden="1"/>
    <cellStyle name="Открывавшаяся гиперссылка" xfId="552" builtinId="9" hidden="1"/>
    <cellStyle name="Открывавшаяся гиперссылка" xfId="553" builtinId="9" hidden="1"/>
    <cellStyle name="千位分隔_GC-JM 报价表汇总 " xfId="249" xr:uid="{00000000-0005-0000-0000-000028020000}"/>
    <cellStyle name="常规_Sheet1" xfId="250" xr:uid="{00000000-0005-0000-0000-000029020000}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9"/>
  <sheetViews>
    <sheetView tabSelected="1" workbookViewId="0">
      <selection activeCell="C5" sqref="C5"/>
    </sheetView>
  </sheetViews>
  <sheetFormatPr defaultRowHeight="15"/>
  <cols>
    <col min="2" max="2" width="45.7109375" customWidth="1"/>
    <col min="3" max="3" width="24.140625" customWidth="1"/>
    <col min="4" max="4" width="30.7109375" customWidth="1"/>
    <col min="9" max="9" width="0" hidden="1" customWidth="1"/>
    <col min="10" max="10" width="13.85546875" hidden="1" customWidth="1"/>
    <col min="11" max="11" width="23.28515625" hidden="1" customWidth="1"/>
    <col min="12" max="12" width="20.85546875" hidden="1" customWidth="1"/>
  </cols>
  <sheetData>
    <row r="1" spans="1:45" ht="15.75" thickBot="1">
      <c r="A1" s="47"/>
      <c r="B1" s="48"/>
      <c r="C1" s="48"/>
      <c r="D1" s="48"/>
      <c r="E1" s="49"/>
      <c r="F1" s="48"/>
      <c r="G1" s="48"/>
      <c r="H1" s="39"/>
      <c r="I1" s="3"/>
      <c r="J1" s="3" t="s">
        <v>76</v>
      </c>
      <c r="K1" s="3"/>
      <c r="L1" s="3"/>
      <c r="M1" s="39"/>
      <c r="N1" s="39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5" ht="33" customHeight="1" thickBot="1">
      <c r="A2" s="41"/>
      <c r="B2" s="67" t="s">
        <v>82</v>
      </c>
      <c r="C2" s="68"/>
      <c r="D2" s="39"/>
      <c r="E2" s="42"/>
      <c r="F2" s="39"/>
      <c r="G2" s="39"/>
      <c r="H2" s="39"/>
      <c r="I2" s="3"/>
      <c r="J2" s="3" t="str">
        <f>CONCATENATE(C4,C18)</f>
        <v>БелыйC1</v>
      </c>
      <c r="K2" s="3" t="s">
        <v>67</v>
      </c>
      <c r="L2" s="64">
        <v>12407610001001</v>
      </c>
      <c r="M2" s="39"/>
      <c r="N2" s="39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5" ht="21.75" thickBot="1">
      <c r="A3" s="41"/>
      <c r="B3" s="56"/>
      <c r="C3" s="57"/>
      <c r="D3" s="39"/>
      <c r="E3" s="42"/>
      <c r="F3" s="39"/>
      <c r="G3" s="39"/>
      <c r="H3" s="39"/>
      <c r="I3" s="3"/>
      <c r="J3" s="3"/>
      <c r="K3" s="3" t="s">
        <v>68</v>
      </c>
      <c r="L3" s="65">
        <v>12407610003001</v>
      </c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</row>
    <row r="4" spans="1:45" ht="19.5" thickBot="1">
      <c r="A4" s="41"/>
      <c r="B4" s="43" t="s">
        <v>60</v>
      </c>
      <c r="C4" s="45" t="s">
        <v>25</v>
      </c>
      <c r="D4" s="63" t="s">
        <v>80</v>
      </c>
      <c r="E4" s="42"/>
      <c r="F4" s="39"/>
      <c r="G4" s="39"/>
      <c r="H4" s="39"/>
      <c r="I4" s="3"/>
      <c r="J4" s="3"/>
      <c r="K4" s="3" t="s">
        <v>69</v>
      </c>
      <c r="L4" s="65">
        <v>12407610007001</v>
      </c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ht="19.5" thickBot="1">
      <c r="A5" s="41"/>
      <c r="B5" s="58"/>
      <c r="C5" s="59"/>
      <c r="D5" s="39"/>
      <c r="E5" s="42"/>
      <c r="F5" s="39"/>
      <c r="G5" s="39"/>
      <c r="H5" s="39"/>
      <c r="I5" s="3"/>
      <c r="J5" s="3"/>
      <c r="K5" s="3" t="s">
        <v>70</v>
      </c>
      <c r="L5" s="65">
        <v>12407710001001</v>
      </c>
      <c r="M5" s="39"/>
      <c r="N5" s="39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5" ht="31.5" thickBot="1">
      <c r="A6" s="41"/>
      <c r="B6" s="43" t="s">
        <v>62</v>
      </c>
      <c r="C6" s="46">
        <v>1000</v>
      </c>
      <c r="D6" s="62" t="s">
        <v>79</v>
      </c>
      <c r="E6" s="42"/>
      <c r="F6" s="39"/>
      <c r="G6" s="39"/>
      <c r="H6" s="39"/>
      <c r="I6" s="3"/>
      <c r="J6" s="3"/>
      <c r="K6" s="3" t="s">
        <v>71</v>
      </c>
      <c r="L6" s="65">
        <v>12407710003001</v>
      </c>
      <c r="M6" s="39"/>
      <c r="N6" s="39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5" ht="19.5" thickBot="1">
      <c r="A7" s="41"/>
      <c r="B7" s="58"/>
      <c r="C7" s="59"/>
      <c r="D7" s="39"/>
      <c r="E7" s="42"/>
      <c r="F7" s="39"/>
      <c r="G7" s="39"/>
      <c r="H7" s="39"/>
      <c r="I7" s="3"/>
      <c r="J7" s="3"/>
      <c r="K7" s="3" t="s">
        <v>72</v>
      </c>
      <c r="L7" s="65">
        <v>12407710007001</v>
      </c>
      <c r="M7" s="39"/>
      <c r="N7" s="39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</row>
    <row r="8" spans="1:45" ht="19.5" thickBot="1">
      <c r="A8" s="41"/>
      <c r="B8" s="43" t="s">
        <v>63</v>
      </c>
      <c r="C8" s="46">
        <v>400</v>
      </c>
      <c r="D8" s="62" t="s">
        <v>81</v>
      </c>
      <c r="E8" s="42"/>
      <c r="F8" s="39"/>
      <c r="G8" s="39"/>
      <c r="H8" s="39"/>
      <c r="I8" s="3"/>
      <c r="J8" s="3"/>
      <c r="K8" s="3" t="s">
        <v>73</v>
      </c>
      <c r="L8" s="65">
        <v>12407810001001</v>
      </c>
      <c r="M8" s="39"/>
      <c r="N8" s="39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</row>
    <row r="9" spans="1:45" ht="19.5" thickBot="1">
      <c r="A9" s="41"/>
      <c r="B9" s="60"/>
      <c r="C9" s="61"/>
      <c r="D9" s="39"/>
      <c r="E9" s="42"/>
      <c r="F9" s="39"/>
      <c r="G9" s="39"/>
      <c r="H9" s="39"/>
      <c r="I9" s="3"/>
      <c r="J9" s="3"/>
      <c r="K9" s="3" t="s">
        <v>74</v>
      </c>
      <c r="L9" s="65">
        <v>12407810003001</v>
      </c>
      <c r="M9" s="39"/>
      <c r="N9" s="39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45" ht="19.5" thickBot="1">
      <c r="A10" s="41"/>
      <c r="B10" s="43" t="s">
        <v>61</v>
      </c>
      <c r="C10" s="45" t="s">
        <v>9</v>
      </c>
      <c r="D10" s="39"/>
      <c r="E10" s="42"/>
      <c r="F10" s="39"/>
      <c r="G10" s="39"/>
      <c r="H10" s="39"/>
      <c r="I10" s="3"/>
      <c r="J10" s="3"/>
      <c r="K10" s="3" t="s">
        <v>75</v>
      </c>
      <c r="L10" s="65">
        <v>12407810007001</v>
      </c>
      <c r="M10" s="39"/>
      <c r="N10" s="39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</row>
    <row r="11" spans="1:45" ht="19.5" thickBot="1">
      <c r="A11" s="41"/>
      <c r="B11" s="60"/>
      <c r="C11" s="61"/>
      <c r="D11" s="39"/>
      <c r="E11" s="42"/>
      <c r="F11" s="39"/>
      <c r="G11" s="39"/>
      <c r="H11" s="39"/>
      <c r="I11" s="3"/>
      <c r="J11" s="3"/>
      <c r="K11" s="3"/>
      <c r="L11" s="3"/>
      <c r="M11" s="39"/>
      <c r="N11" s="39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</row>
    <row r="12" spans="1:45" ht="19.5" thickBot="1">
      <c r="A12" s="41"/>
      <c r="B12" s="43" t="s">
        <v>64</v>
      </c>
      <c r="C12" s="45">
        <v>19</v>
      </c>
      <c r="D12" s="39"/>
      <c r="E12" s="42"/>
      <c r="F12" s="39"/>
      <c r="G12" s="39"/>
      <c r="H12" s="39"/>
      <c r="I12" s="3"/>
      <c r="J12" s="3"/>
      <c r="K12" s="3"/>
      <c r="L12" s="3"/>
      <c r="M12" s="39"/>
      <c r="N12" s="39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</row>
    <row r="13" spans="1:45" ht="19.5" thickBot="1">
      <c r="A13" s="41"/>
      <c r="B13" s="60"/>
      <c r="C13" s="61"/>
      <c r="D13" s="39"/>
      <c r="E13" s="42"/>
      <c r="F13" s="39"/>
      <c r="G13" s="39"/>
      <c r="H13" s="39"/>
      <c r="I13" s="3"/>
      <c r="J13" s="3"/>
      <c r="K13" s="3"/>
      <c r="L13" s="3"/>
      <c r="M13" s="39"/>
      <c r="N13" s="39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</row>
    <row r="14" spans="1:45" ht="15" customHeight="1" thickBot="1">
      <c r="A14" s="41"/>
      <c r="B14" s="43" t="s">
        <v>65</v>
      </c>
      <c r="C14" s="45">
        <v>0.1</v>
      </c>
      <c r="D14" s="39"/>
      <c r="E14" s="42"/>
      <c r="F14" s="39"/>
      <c r="G14" s="39"/>
      <c r="H14" s="39"/>
      <c r="I14" s="3"/>
      <c r="J14" s="3"/>
      <c r="K14" s="3"/>
      <c r="L14" s="3"/>
      <c r="M14" s="39"/>
      <c r="N14" s="39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</row>
    <row r="15" spans="1:45" ht="19.5" thickBot="1">
      <c r="A15" s="41"/>
      <c r="B15" s="60"/>
      <c r="C15" s="61"/>
      <c r="D15" s="39"/>
      <c r="E15" s="42"/>
      <c r="F15" s="39"/>
      <c r="G15" s="39"/>
      <c r="H15" s="39"/>
      <c r="I15" s="3"/>
      <c r="J15" s="3"/>
      <c r="K15" s="3"/>
      <c r="L15" s="3"/>
      <c r="M15" s="39"/>
      <c r="N15" s="39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</row>
    <row r="16" spans="1:45" ht="19.5" thickBot="1">
      <c r="A16" s="41"/>
      <c r="B16" s="44" t="s">
        <v>66</v>
      </c>
      <c r="C16" s="55">
        <f>(($C$6/1000)*($C$8/1000)*(IF($C$10="дсп",700,800))*($C$12/1000)+$C$14)</f>
        <v>6.18</v>
      </c>
      <c r="D16" s="39"/>
      <c r="E16" s="42"/>
      <c r="F16" s="39"/>
      <c r="G16" s="39"/>
      <c r="H16" s="39"/>
      <c r="I16" s="3"/>
      <c r="J16" s="3"/>
      <c r="K16" s="3"/>
      <c r="L16" s="3"/>
      <c r="M16" s="39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</row>
    <row r="17" spans="1:45" ht="19.5" thickBot="1">
      <c r="A17" s="41"/>
      <c r="B17" s="60"/>
      <c r="C17" s="61"/>
      <c r="D17" s="39"/>
      <c r="E17" s="42"/>
      <c r="F17" s="39"/>
      <c r="G17" s="39"/>
      <c r="H17" s="39"/>
      <c r="I17" s="3"/>
      <c r="J17" s="3"/>
      <c r="K17" s="3"/>
      <c r="L17" s="3"/>
      <c r="M17" s="39"/>
      <c r="N17" s="39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</row>
    <row r="18" spans="1:45" ht="19.5" thickBot="1">
      <c r="A18" s="41"/>
      <c r="B18" s="66" t="s">
        <v>78</v>
      </c>
      <c r="C18" s="55" t="str">
        <f>IF(OR(AND(C16&lt;14.7,C16&gt;3.6,C8&gt;0,C8&lt;200),AND(C16&lt;12.2,C16&gt;3.4,C8&gt;199,C8&lt;251),AND(C16&lt;9.9,C16&gt;1.9,C8&gt;251,C8&lt;301),AND(C16&lt;7.9,C16&gt;1.6,C8&gt;300,C8&lt;351),AND(C16&lt;7.2,C16&gt;1.4,C8&gt;350,C8&lt;401),AND(C16&lt;6.3,C16&gt;1.3,C8&gt;400,C8&lt;451),AND(C16&lt;5.5,C16&gt;1.2,C8&gt;450,C8&lt;501),AND(C16&lt;5.1,C16&gt;1,C8&gt;500,C8&lt;551),AND(C16&lt;4.6,C16&gt;0.95,C8&gt;550,C8&lt;601)),IF(OR(AND(C16&gt;7,C16&lt;14.7,C8&gt;0,C8&lt;201),AND(C16&gt;5.5,C16&lt;12.2,C8&gt;201,C8&lt;251),AND(C16&gt;4.5,C16&lt;9.9,C8&gt;251,C8&lt;301),AND(C16&gt;4,C16&lt;7.9,C8&gt;301,C8&lt;351),AND(C16&gt;3.6,C16&lt;7.26,C8&gt;351,C8&lt;401),AND(C16&gt;3.2,C16&lt;6.3,C8&gt;401,C8&lt;451),AND(C16&gt;2.8,C16&lt;5.5,C8&gt;451,C8&lt;501),AND(C16&gt;2.6,C16&lt;5.1,C8&gt;501,C8&lt;551),AND(C16&gt;2.5,C16&lt;4.6,C8&gt;551,C8&lt;601)),"C1",IF(OR(AND(C16&gt;3.6,C16&lt;5,C8&gt;0,C8&lt;201),AND(C16&gt;3.4,C16&lt;4,C8&gt;201,C8&lt;251),AND(C16&gt;1.9,C16&lt;3,C8&gt;251,C8&lt;301),AND(C16&gt;1.6,C16&lt;2.8,C8&gt;301,C8&lt;351),AND(C16&gt;1.4,C16&lt;2.4,C8&gt;351,C8&lt;401),AND(C16&gt;1.3,C16&lt;2.2,C8&gt;401,C8&lt;451),AND(C16&gt;1.2,C16&lt;2,C8&gt;451,C8&lt;501),AND(C16&gt;1,C16&lt;1.75,C8&gt;501,C8&lt;551),AND(C16&gt;0.95,C16&lt;1.7,C8&gt;551,C8&lt;601)),"A1","B1")),"Ошибка")</f>
        <v>C1</v>
      </c>
      <c r="D18" s="62" t="str">
        <f>IF(C18="Ошибка","Что-то не так, проверьте ввод данных"," ")</f>
        <v xml:space="preserve"> </v>
      </c>
      <c r="E18" s="42"/>
      <c r="F18" s="39"/>
      <c r="G18" s="39"/>
      <c r="H18" s="39"/>
      <c r="I18" s="3"/>
      <c r="J18" s="3"/>
      <c r="K18" s="3"/>
      <c r="L18" s="3"/>
      <c r="M18" s="39"/>
      <c r="N18" s="39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</row>
    <row r="19" spans="1:45" ht="19.5" thickBot="1">
      <c r="A19" s="41"/>
      <c r="B19" s="60"/>
      <c r="C19" s="61"/>
      <c r="D19" s="39"/>
      <c r="E19" s="42"/>
      <c r="F19" s="39"/>
      <c r="G19" s="39"/>
      <c r="H19" s="39"/>
      <c r="I19" s="3"/>
      <c r="J19" s="3"/>
      <c r="K19" s="3"/>
      <c r="L19" s="3"/>
      <c r="M19" s="39"/>
      <c r="N19" s="39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</row>
    <row r="20" spans="1:45" ht="40.15" customHeight="1" thickBot="1">
      <c r="A20" s="41"/>
      <c r="B20" s="53" t="s">
        <v>77</v>
      </c>
      <c r="C20" s="54">
        <f>VLOOKUP(J2,K2:L10,2,0)</f>
        <v>12407810001001</v>
      </c>
      <c r="D20" s="39"/>
      <c r="E20" s="42"/>
      <c r="F20" s="39"/>
      <c r="G20" s="39"/>
      <c r="H20" s="39"/>
      <c r="I20" s="3"/>
      <c r="J20" s="3"/>
      <c r="K20" s="3"/>
      <c r="L20" s="3"/>
      <c r="M20" s="39"/>
      <c r="N20" s="39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</row>
    <row r="21" spans="1:45">
      <c r="A21" s="41"/>
      <c r="B21" s="39"/>
      <c r="C21" s="39"/>
      <c r="D21" s="39"/>
      <c r="E21" s="42"/>
      <c r="F21" s="39"/>
      <c r="G21" s="39"/>
      <c r="H21" s="39"/>
      <c r="I21" s="3"/>
      <c r="J21" s="3"/>
      <c r="K21" s="3"/>
      <c r="L21" s="3"/>
      <c r="M21" s="39"/>
      <c r="N21" s="39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</row>
    <row r="22" spans="1:45">
      <c r="A22" s="41"/>
      <c r="B22" s="39"/>
      <c r="C22" s="39"/>
      <c r="D22" s="39"/>
      <c r="E22" s="42"/>
      <c r="F22" s="39"/>
      <c r="G22" s="39"/>
      <c r="H22" s="39"/>
      <c r="I22" s="3"/>
      <c r="J22" s="3"/>
      <c r="K22" s="3"/>
      <c r="L22" s="3"/>
      <c r="M22" s="39"/>
      <c r="N22" s="39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</row>
    <row r="23" spans="1:45">
      <c r="A23" s="41"/>
      <c r="B23" s="39"/>
      <c r="C23" s="39"/>
      <c r="D23" s="39"/>
      <c r="E23" s="42"/>
      <c r="F23" s="39"/>
      <c r="G23" s="39"/>
      <c r="H23" s="39"/>
      <c r="I23" s="3"/>
      <c r="J23" s="3"/>
      <c r="K23" s="3"/>
      <c r="L23" s="3"/>
      <c r="M23" s="39"/>
      <c r="N23" s="39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</row>
    <row r="24" spans="1:45">
      <c r="A24" s="41"/>
      <c r="B24" s="39"/>
      <c r="C24" s="39"/>
      <c r="D24" s="39"/>
      <c r="E24" s="42"/>
      <c r="F24" s="39"/>
      <c r="G24" s="39"/>
      <c r="H24" s="39"/>
      <c r="I24" s="3"/>
      <c r="J24" s="3"/>
      <c r="K24" s="3"/>
      <c r="L24" s="3"/>
      <c r="M24" s="39"/>
      <c r="N24" s="39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</row>
    <row r="25" spans="1:45">
      <c r="A25" s="41"/>
      <c r="B25" s="39"/>
      <c r="C25" s="39"/>
      <c r="D25" s="39"/>
      <c r="E25" s="42"/>
      <c r="F25" s="39"/>
      <c r="G25" s="39"/>
      <c r="H25" s="39"/>
      <c r="I25" s="3"/>
      <c r="J25" s="3"/>
      <c r="K25" s="3"/>
      <c r="L25" s="3"/>
      <c r="M25" s="39"/>
      <c r="N25" s="39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</row>
    <row r="26" spans="1:45">
      <c r="A26" s="41"/>
      <c r="B26" s="39"/>
      <c r="C26" s="39"/>
      <c r="D26" s="39"/>
      <c r="E26" s="42"/>
      <c r="F26" s="39"/>
      <c r="G26" s="39"/>
      <c r="H26" s="39"/>
      <c r="I26" s="3"/>
      <c r="J26" s="3"/>
      <c r="K26" s="3"/>
      <c r="L26" s="3"/>
      <c r="M26" s="39"/>
      <c r="N26" s="39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</row>
    <row r="27" spans="1:45">
      <c r="A27" s="41"/>
      <c r="B27" s="39"/>
      <c r="C27" s="39"/>
      <c r="D27" s="39"/>
      <c r="E27" s="42"/>
      <c r="F27" s="39"/>
      <c r="G27" s="39"/>
      <c r="H27" s="39"/>
      <c r="I27" s="3"/>
      <c r="J27" s="3"/>
      <c r="K27" s="3"/>
      <c r="L27" s="3"/>
      <c r="M27" s="39"/>
      <c r="N27" s="39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</row>
    <row r="28" spans="1:45">
      <c r="A28" s="41"/>
      <c r="B28" s="39"/>
      <c r="C28" s="39"/>
      <c r="D28" s="39"/>
      <c r="E28" s="42"/>
      <c r="F28" s="39"/>
      <c r="G28" s="39"/>
      <c r="H28" s="39"/>
      <c r="I28" s="3"/>
      <c r="J28" s="3"/>
      <c r="K28" s="3"/>
      <c r="L28" s="3"/>
      <c r="M28" s="39"/>
      <c r="N28" s="39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1:45">
      <c r="A29" s="41"/>
      <c r="B29" s="39"/>
      <c r="C29" s="39"/>
      <c r="D29" s="39"/>
      <c r="E29" s="42"/>
      <c r="F29" s="39"/>
      <c r="G29" s="39"/>
      <c r="H29" s="39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</row>
    <row r="30" spans="1:45">
      <c r="A30" s="41"/>
      <c r="B30" s="39"/>
      <c r="C30" s="39"/>
      <c r="D30" s="39"/>
      <c r="E30" s="42"/>
      <c r="F30" s="39"/>
      <c r="G30" s="39"/>
      <c r="H30" s="3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</row>
    <row r="31" spans="1:45">
      <c r="A31" s="41"/>
      <c r="B31" s="39"/>
      <c r="C31" s="39"/>
      <c r="D31" s="39"/>
      <c r="E31" s="42"/>
      <c r="F31" s="39"/>
      <c r="G31" s="39"/>
      <c r="H31" s="39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</row>
    <row r="32" spans="1:45" ht="15.75" thickBot="1">
      <c r="A32" s="50"/>
      <c r="B32" s="51"/>
      <c r="C32" s="51"/>
      <c r="D32" s="51"/>
      <c r="E32" s="52"/>
      <c r="F32" s="39"/>
      <c r="G32" s="39"/>
      <c r="H32" s="39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</row>
    <row r="33" spans="1:8">
      <c r="A33" s="40"/>
      <c r="B33" s="39"/>
      <c r="C33" s="39"/>
      <c r="D33" s="39"/>
      <c r="E33" s="39"/>
      <c r="F33" s="39"/>
      <c r="G33" s="39"/>
      <c r="H33" s="39"/>
    </row>
    <row r="34" spans="1:8">
      <c r="A34" s="40"/>
      <c r="B34" s="39"/>
      <c r="C34" s="39"/>
      <c r="D34" s="39"/>
      <c r="E34" s="39"/>
      <c r="F34" s="39"/>
      <c r="G34" s="39"/>
      <c r="H34" s="39"/>
    </row>
    <row r="35" spans="1:8">
      <c r="B35" s="39"/>
      <c r="C35" s="39"/>
      <c r="D35" s="39"/>
      <c r="E35" s="39"/>
      <c r="F35" s="39"/>
      <c r="G35" s="39"/>
      <c r="H35" s="39"/>
    </row>
    <row r="36" spans="1:8">
      <c r="B36" s="39"/>
      <c r="C36" s="39"/>
      <c r="D36" s="39"/>
      <c r="E36" s="39"/>
      <c r="F36" s="39"/>
      <c r="G36" s="39"/>
      <c r="H36" s="39"/>
    </row>
    <row r="37" spans="1:8">
      <c r="B37" s="39"/>
      <c r="C37" s="39"/>
      <c r="D37" s="39"/>
      <c r="E37" s="39"/>
      <c r="F37" s="39"/>
      <c r="G37" s="39"/>
      <c r="H37" s="39"/>
    </row>
    <row r="38" spans="1:8">
      <c r="B38" s="39"/>
      <c r="C38" s="39"/>
      <c r="D38" s="39"/>
      <c r="E38" s="39"/>
      <c r="F38" s="39"/>
      <c r="G38" s="39"/>
      <c r="H38" s="39"/>
    </row>
    <row r="39" spans="1:8">
      <c r="B39" s="39"/>
      <c r="C39" s="39"/>
      <c r="D39" s="39"/>
      <c r="E39" s="39"/>
      <c r="F39" s="39"/>
      <c r="G39" s="39"/>
      <c r="H39" s="39"/>
    </row>
    <row r="40" spans="1:8">
      <c r="B40" s="39"/>
      <c r="C40" s="39"/>
      <c r="D40" s="39"/>
      <c r="E40" s="39"/>
      <c r="F40" s="39"/>
      <c r="G40" s="39"/>
      <c r="H40" s="39"/>
    </row>
    <row r="41" spans="1:8">
      <c r="B41" s="39"/>
      <c r="C41" s="39"/>
      <c r="D41" s="39"/>
      <c r="E41" s="39"/>
      <c r="F41" s="39"/>
      <c r="G41" s="39"/>
      <c r="H41" s="39"/>
    </row>
    <row r="42" spans="1:8">
      <c r="B42" s="39"/>
      <c r="C42" s="39"/>
      <c r="D42" s="39"/>
      <c r="E42" s="39"/>
      <c r="F42" s="39"/>
      <c r="G42" s="39"/>
      <c r="H42" s="39"/>
    </row>
    <row r="43" spans="1:8">
      <c r="B43" s="39"/>
      <c r="C43" s="39"/>
      <c r="D43" s="39"/>
      <c r="E43" s="39"/>
      <c r="F43" s="39"/>
      <c r="G43" s="39"/>
      <c r="H43" s="39"/>
    </row>
    <row r="44" spans="1:8">
      <c r="B44" s="39"/>
      <c r="C44" s="39"/>
      <c r="D44" s="39"/>
      <c r="E44" s="39"/>
      <c r="F44" s="39"/>
      <c r="G44" s="39"/>
      <c r="H44" s="39"/>
    </row>
    <row r="45" spans="1:8">
      <c r="B45" s="39"/>
      <c r="C45" s="39"/>
      <c r="D45" s="39"/>
      <c r="E45" s="39"/>
      <c r="F45" s="39"/>
      <c r="G45" s="39"/>
      <c r="H45" s="39"/>
    </row>
    <row r="46" spans="1:8">
      <c r="B46" s="39"/>
      <c r="C46" s="39"/>
      <c r="D46" s="39"/>
      <c r="E46" s="39"/>
      <c r="F46" s="39"/>
      <c r="G46" s="39"/>
      <c r="H46" s="39"/>
    </row>
    <row r="47" spans="1:8">
      <c r="B47" s="39"/>
      <c r="C47" s="39"/>
      <c r="D47" s="39"/>
      <c r="E47" s="39"/>
      <c r="F47" s="39"/>
      <c r="G47" s="39"/>
      <c r="H47" s="39"/>
    </row>
    <row r="48" spans="1:8">
      <c r="B48" s="39"/>
      <c r="C48" s="39"/>
      <c r="D48" s="39"/>
      <c r="E48" s="39"/>
      <c r="F48" s="39"/>
      <c r="G48" s="39"/>
      <c r="H48" s="39"/>
    </row>
    <row r="49" spans="2:8">
      <c r="B49" s="39"/>
      <c r="C49" s="39"/>
      <c r="D49" s="39"/>
      <c r="E49" s="39"/>
      <c r="F49" s="39"/>
      <c r="G49" s="39"/>
      <c r="H49" s="39"/>
    </row>
    <row r="50" spans="2:8">
      <c r="B50" s="39"/>
      <c r="C50" s="39"/>
      <c r="D50" s="39"/>
      <c r="E50" s="39"/>
      <c r="F50" s="39"/>
      <c r="G50" s="39"/>
      <c r="H50" s="39"/>
    </row>
    <row r="51" spans="2:8">
      <c r="B51" s="39"/>
      <c r="C51" s="39"/>
      <c r="D51" s="39"/>
      <c r="E51" s="39"/>
      <c r="F51" s="39"/>
      <c r="G51" s="39"/>
      <c r="H51" s="39"/>
    </row>
    <row r="52" spans="2:8">
      <c r="B52" s="39"/>
      <c r="C52" s="39"/>
      <c r="D52" s="39"/>
      <c r="E52" s="39"/>
      <c r="F52" s="39"/>
      <c r="G52" s="39"/>
      <c r="H52" s="39"/>
    </row>
    <row r="53" spans="2:8">
      <c r="B53" s="39"/>
      <c r="C53" s="39"/>
      <c r="D53" s="39"/>
      <c r="E53" s="39"/>
      <c r="F53" s="39"/>
      <c r="G53" s="39"/>
      <c r="H53" s="39"/>
    </row>
    <row r="54" spans="2:8">
      <c r="B54" s="39"/>
      <c r="C54" s="39"/>
      <c r="D54" s="39"/>
      <c r="E54" s="39"/>
      <c r="F54" s="39"/>
      <c r="G54" s="39"/>
      <c r="H54" s="39"/>
    </row>
    <row r="55" spans="2:8">
      <c r="B55" s="39"/>
      <c r="C55" s="39"/>
      <c r="D55" s="39"/>
      <c r="E55" s="39"/>
      <c r="F55" s="39"/>
      <c r="G55" s="39"/>
      <c r="H55" s="39"/>
    </row>
    <row r="56" spans="2:8">
      <c r="B56" s="39"/>
      <c r="C56" s="39"/>
      <c r="D56" s="39"/>
      <c r="E56" s="39"/>
      <c r="F56" s="39"/>
      <c r="G56" s="39"/>
      <c r="H56" s="39"/>
    </row>
    <row r="57" spans="2:8">
      <c r="B57" s="39"/>
      <c r="C57" s="39"/>
      <c r="D57" s="39"/>
      <c r="E57" s="39"/>
      <c r="F57" s="39"/>
      <c r="G57" s="39"/>
      <c r="H57" s="39"/>
    </row>
    <row r="58" spans="2:8">
      <c r="B58" s="39"/>
      <c r="C58" s="39"/>
      <c r="D58" s="39"/>
      <c r="E58" s="39"/>
      <c r="F58" s="39"/>
      <c r="G58" s="39"/>
      <c r="H58" s="39"/>
    </row>
    <row r="59" spans="2:8">
      <c r="B59" s="39"/>
      <c r="C59" s="39"/>
      <c r="D59" s="39"/>
      <c r="E59" s="39"/>
      <c r="F59" s="39"/>
      <c r="G59" s="39"/>
      <c r="H59" s="39"/>
    </row>
    <row r="60" spans="2:8">
      <c r="B60" s="39"/>
      <c r="C60" s="39"/>
      <c r="D60" s="39"/>
      <c r="E60" s="39"/>
      <c r="F60" s="39"/>
      <c r="G60" s="39"/>
      <c r="H60" s="39"/>
    </row>
    <row r="61" spans="2:8">
      <c r="B61" s="39"/>
      <c r="C61" s="39"/>
      <c r="D61" s="39"/>
      <c r="E61" s="39"/>
      <c r="F61" s="39"/>
      <c r="G61" s="39"/>
      <c r="H61" s="39"/>
    </row>
    <row r="62" spans="2:8">
      <c r="B62" s="39"/>
      <c r="C62" s="39"/>
      <c r="D62" s="39"/>
      <c r="E62" s="39"/>
      <c r="F62" s="39"/>
      <c r="G62" s="39"/>
      <c r="H62" s="39"/>
    </row>
    <row r="63" spans="2:8">
      <c r="B63" s="39"/>
      <c r="C63" s="39"/>
      <c r="D63" s="39"/>
      <c r="E63" s="39"/>
      <c r="F63" s="39"/>
      <c r="G63" s="39"/>
      <c r="H63" s="39"/>
    </row>
    <row r="64" spans="2:8">
      <c r="B64" s="39"/>
      <c r="C64" s="39"/>
      <c r="D64" s="39"/>
      <c r="E64" s="39"/>
      <c r="F64" s="39"/>
      <c r="G64" s="39"/>
      <c r="H64" s="39"/>
    </row>
    <row r="65" spans="2:8">
      <c r="B65" s="39"/>
      <c r="C65" s="39"/>
      <c r="D65" s="39"/>
      <c r="E65" s="39"/>
      <c r="F65" s="39"/>
      <c r="G65" s="39"/>
      <c r="H65" s="39"/>
    </row>
    <row r="66" spans="2:8">
      <c r="B66" s="39"/>
      <c r="C66" s="39"/>
      <c r="D66" s="39"/>
      <c r="E66" s="39"/>
      <c r="F66" s="39"/>
      <c r="G66" s="39"/>
      <c r="H66" s="39"/>
    </row>
    <row r="67" spans="2:8">
      <c r="B67" s="39"/>
      <c r="C67" s="39"/>
      <c r="D67" s="39"/>
      <c r="E67" s="39"/>
      <c r="F67" s="39"/>
      <c r="G67" s="39"/>
      <c r="H67" s="39"/>
    </row>
    <row r="68" spans="2:8">
      <c r="B68" s="39"/>
      <c r="C68" s="39"/>
      <c r="D68" s="39"/>
      <c r="E68" s="39"/>
      <c r="F68" s="39"/>
      <c r="G68" s="39"/>
      <c r="H68" s="39"/>
    </row>
    <row r="69" spans="2:8">
      <c r="B69" s="39"/>
      <c r="C69" s="39"/>
      <c r="D69" s="39"/>
      <c r="E69" s="39"/>
      <c r="F69" s="39"/>
      <c r="G69" s="39"/>
      <c r="H69" s="39"/>
    </row>
    <row r="70" spans="2:8">
      <c r="B70" s="39"/>
      <c r="C70" s="39"/>
      <c r="D70" s="39"/>
      <c r="E70" s="39"/>
      <c r="F70" s="39"/>
      <c r="G70" s="39"/>
      <c r="H70" s="39"/>
    </row>
    <row r="71" spans="2:8">
      <c r="B71" s="39"/>
      <c r="C71" s="39"/>
      <c r="D71" s="39"/>
      <c r="E71" s="39"/>
      <c r="F71" s="39"/>
      <c r="G71" s="39"/>
      <c r="H71" s="39"/>
    </row>
    <row r="72" spans="2:8">
      <c r="B72" s="39"/>
      <c r="C72" s="39"/>
      <c r="D72" s="39"/>
      <c r="E72" s="39"/>
      <c r="F72" s="39"/>
      <c r="G72" s="39"/>
      <c r="H72" s="39"/>
    </row>
    <row r="73" spans="2:8">
      <c r="B73" s="39"/>
      <c r="C73" s="39"/>
      <c r="D73" s="39"/>
      <c r="E73" s="39"/>
      <c r="F73" s="39"/>
      <c r="G73" s="39"/>
      <c r="H73" s="39"/>
    </row>
    <row r="74" spans="2:8">
      <c r="B74" s="39"/>
      <c r="C74" s="39"/>
      <c r="D74" s="39"/>
      <c r="E74" s="39"/>
      <c r="F74" s="39"/>
      <c r="G74" s="39"/>
      <c r="H74" s="39"/>
    </row>
    <row r="75" spans="2:8">
      <c r="B75" s="39"/>
      <c r="C75" s="39"/>
      <c r="D75" s="39"/>
      <c r="E75" s="39"/>
      <c r="F75" s="39"/>
      <c r="G75" s="39"/>
      <c r="H75" s="39"/>
    </row>
    <row r="76" spans="2:8">
      <c r="B76" s="39"/>
      <c r="C76" s="39"/>
      <c r="D76" s="39"/>
      <c r="E76" s="39"/>
      <c r="F76" s="39"/>
      <c r="G76" s="39"/>
      <c r="H76" s="39"/>
    </row>
    <row r="77" spans="2:8">
      <c r="B77" s="39"/>
      <c r="C77" s="39"/>
      <c r="D77" s="39"/>
      <c r="E77" s="39"/>
      <c r="F77" s="39"/>
      <c r="G77" s="39"/>
      <c r="H77" s="39"/>
    </row>
    <row r="78" spans="2:8">
      <c r="B78" s="39"/>
      <c r="C78" s="39"/>
      <c r="D78" s="39"/>
      <c r="E78" s="39"/>
      <c r="F78" s="39"/>
      <c r="G78" s="39"/>
      <c r="H78" s="39"/>
    </row>
    <row r="79" spans="2:8">
      <c r="B79" s="39"/>
      <c r="C79" s="39"/>
      <c r="D79" s="39"/>
      <c r="E79" s="39"/>
      <c r="F79" s="39"/>
      <c r="G79" s="39"/>
      <c r="H79" s="39"/>
    </row>
    <row r="80" spans="2:8">
      <c r="B80" s="39"/>
      <c r="C80" s="39"/>
      <c r="D80" s="39"/>
      <c r="E80" s="39"/>
      <c r="F80" s="39"/>
      <c r="G80" s="39"/>
      <c r="H80" s="39"/>
    </row>
    <row r="81" spans="2:8">
      <c r="B81" s="39"/>
      <c r="C81" s="39"/>
      <c r="D81" s="39"/>
      <c r="E81" s="39"/>
      <c r="F81" s="39"/>
      <c r="G81" s="39"/>
      <c r="H81" s="39"/>
    </row>
    <row r="82" spans="2:8">
      <c r="B82" s="39"/>
      <c r="C82" s="39"/>
      <c r="D82" s="39"/>
      <c r="E82" s="39"/>
      <c r="F82" s="39"/>
      <c r="G82" s="39"/>
      <c r="H82" s="39"/>
    </row>
    <row r="83" spans="2:8">
      <c r="B83" s="39"/>
      <c r="C83" s="39"/>
      <c r="D83" s="39"/>
      <c r="E83" s="39"/>
      <c r="F83" s="39"/>
      <c r="G83" s="39"/>
      <c r="H83" s="39"/>
    </row>
    <row r="84" spans="2:8">
      <c r="B84" s="39"/>
      <c r="C84" s="39"/>
      <c r="D84" s="39"/>
      <c r="E84" s="39"/>
      <c r="F84" s="39"/>
      <c r="G84" s="39"/>
      <c r="H84" s="39"/>
    </row>
    <row r="85" spans="2:8">
      <c r="B85" s="39"/>
      <c r="C85" s="39"/>
      <c r="D85" s="39"/>
      <c r="E85" s="39"/>
      <c r="F85" s="39"/>
      <c r="G85" s="39"/>
      <c r="H85" s="39"/>
    </row>
    <row r="86" spans="2:8">
      <c r="B86" s="39"/>
      <c r="C86" s="39"/>
      <c r="D86" s="39"/>
      <c r="E86" s="39"/>
      <c r="F86" s="39"/>
      <c r="G86" s="39"/>
      <c r="H86" s="39"/>
    </row>
    <row r="87" spans="2:8">
      <c r="B87" s="39"/>
      <c r="C87" s="39"/>
      <c r="D87" s="39"/>
      <c r="E87" s="39"/>
      <c r="F87" s="39"/>
      <c r="G87" s="39"/>
      <c r="H87" s="39"/>
    </row>
    <row r="88" spans="2:8">
      <c r="B88" s="39"/>
      <c r="C88" s="39"/>
      <c r="D88" s="39"/>
      <c r="E88" s="39"/>
      <c r="F88" s="39"/>
      <c r="G88" s="39"/>
      <c r="H88" s="39"/>
    </row>
    <row r="89" spans="2:8">
      <c r="B89" s="39"/>
      <c r="C89" s="39"/>
      <c r="D89" s="39"/>
      <c r="E89" s="39"/>
      <c r="F89" s="39"/>
      <c r="G89" s="39"/>
      <c r="H89" s="39"/>
    </row>
  </sheetData>
  <mergeCells count="1">
    <mergeCell ref="B2:C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Лист2!$F$3:$F$5</xm:f>
          </x14:formula1>
          <xm:sqref>C4</xm:sqref>
        </x14:dataValidation>
        <x14:dataValidation type="list" allowBlank="1" showInputMessage="1" showErrorMessage="1" xr:uid="{00000000-0002-0000-0000-000001000000}">
          <x14:formula1>
            <xm:f>Лист2!$C$4:$C$5</xm:f>
          </x14:formula1>
          <xm:sqref>C10</xm:sqref>
        </x14:dataValidation>
        <x14:dataValidation type="list" allowBlank="1" showInputMessage="1" showErrorMessage="1" xr:uid="{00000000-0002-0000-0000-000002000000}">
          <x14:formula1>
            <xm:f>Лист2!$B$4:$B$11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1"/>
  <sheetViews>
    <sheetView workbookViewId="0">
      <selection activeCell="B39" sqref="B39"/>
    </sheetView>
  </sheetViews>
  <sheetFormatPr defaultRowHeight="15"/>
  <cols>
    <col min="1" max="1" width="16.42578125" customWidth="1"/>
    <col min="2" max="2" width="22.28515625" customWidth="1"/>
    <col min="3" max="3" width="14.7109375" customWidth="1"/>
    <col min="4" max="4" width="7.85546875" customWidth="1"/>
    <col min="5" max="5" width="7.5703125" customWidth="1"/>
    <col min="6" max="6" width="10.5703125" customWidth="1"/>
    <col min="7" max="7" width="11.28515625" customWidth="1"/>
    <col min="8" max="8" width="12" customWidth="1"/>
    <col min="9" max="9" width="13" customWidth="1"/>
    <col min="11" max="11" width="11.140625" customWidth="1"/>
    <col min="12" max="12" width="27.28515625" customWidth="1"/>
    <col min="13" max="13" width="18.140625" customWidth="1"/>
    <col min="14" max="14" width="26.7109375" customWidth="1"/>
    <col min="15" max="15" width="18.28515625" customWidth="1"/>
    <col min="28" max="28" width="15.42578125" customWidth="1"/>
    <col min="29" max="29" width="14.140625" customWidth="1"/>
    <col min="30" max="30" width="25.28515625" customWidth="1"/>
    <col min="31" max="31" width="16.85546875" customWidth="1"/>
    <col min="32" max="32" width="7.7109375" customWidth="1"/>
    <col min="34" max="34" width="19.28515625" customWidth="1"/>
  </cols>
  <sheetData>
    <row r="1" spans="1:32" ht="15.75" thickBot="1"/>
    <row r="2" spans="1:32" ht="19.5" thickBot="1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32" ht="16.5" thickBot="1">
      <c r="A3" s="82" t="s">
        <v>12</v>
      </c>
      <c r="B3" s="82" t="s">
        <v>24</v>
      </c>
      <c r="C3" s="86" t="s">
        <v>1</v>
      </c>
      <c r="D3" s="99"/>
      <c r="E3" s="4" t="s">
        <v>3</v>
      </c>
      <c r="F3" s="79" t="s">
        <v>5</v>
      </c>
      <c r="G3" s="80"/>
      <c r="H3" s="80"/>
      <c r="I3" s="80"/>
      <c r="J3" s="81"/>
      <c r="K3" s="82" t="s">
        <v>16</v>
      </c>
      <c r="L3" s="84" t="s">
        <v>33</v>
      </c>
      <c r="M3" s="86" t="s">
        <v>17</v>
      </c>
      <c r="N3" s="87"/>
    </row>
    <row r="4" spans="1:32" ht="15.75" thickBot="1">
      <c r="A4" s="90"/>
      <c r="B4" s="90"/>
      <c r="C4" s="100"/>
      <c r="D4" s="101"/>
      <c r="E4" s="7" t="s">
        <v>4</v>
      </c>
      <c r="F4" s="6" t="s">
        <v>6</v>
      </c>
      <c r="G4" s="6" t="s">
        <v>20</v>
      </c>
      <c r="H4" s="6" t="s">
        <v>21</v>
      </c>
      <c r="I4" s="6" t="s">
        <v>22</v>
      </c>
      <c r="J4" s="5" t="s">
        <v>23</v>
      </c>
      <c r="K4" s="83"/>
      <c r="L4" s="85"/>
      <c r="M4" s="88"/>
      <c r="N4" s="89"/>
    </row>
    <row r="5" spans="1:32" ht="21" customHeight="1" thickBot="1">
      <c r="A5" s="17" t="s">
        <v>2</v>
      </c>
      <c r="B5" s="18" t="s">
        <v>27</v>
      </c>
      <c r="C5" s="97" t="s">
        <v>13</v>
      </c>
      <c r="D5" s="98"/>
      <c r="E5" s="19">
        <v>0.1</v>
      </c>
      <c r="F5" s="20" t="s">
        <v>9</v>
      </c>
      <c r="G5" s="20">
        <v>300</v>
      </c>
      <c r="H5" s="20">
        <v>500</v>
      </c>
      <c r="I5" s="20">
        <v>16</v>
      </c>
      <c r="J5" s="21">
        <f>(($G$5/1000)*($H$5/1000)*(IF($F$5="дсп",700,800))*($I$5/1000)+$E$5)</f>
        <v>2.02</v>
      </c>
      <c r="K5" s="22" t="str">
        <f>IF(OR(AND(J5&lt;14.7,J5&gt;3.6,G5&gt;0,G5&lt;200),AND(J5&lt;12.2,J5&gt;3.4,G5&gt;201,G5&lt;250),AND(J5&lt;9.9,J5&gt;1.9,G5&gt;251,G5&lt;300),AND(J5&lt;7.9,J5&gt;1.6,G5&gt;301,G5&lt;350),AND(J5&lt;7.2,J5&gt;1.4,G5&gt;351,G5&lt;400),AND(J5&lt;6.3,J5&gt;1.3,G5&gt;401,G5&lt;450),AND(J5&lt;5.5,J5&gt;1.2,G5&gt;451,G5&lt;500),AND(J5&lt;5.1,J5&gt;1,G5&gt;501,G5&lt;550),AND(J5&lt;4.6,J5&gt;0.95,G5&gt;551,G5&lt;600)),IF(OR(AND(J5&gt;7,J5&lt;14.7,G5&gt;0,G5&lt;201),AND(J5&gt;5.5,J5&lt;12.2,G5&gt;201,G5&lt;251),AND(J5&gt;4.5,J5&lt;9.9,G5&gt;251,G5&lt;301),AND(J5&gt;4,J5&lt;7.9,G5&gt;301,G5&lt;351),AND(J5&gt;3.6,J5&lt;7.26,G5&gt;351,G5&lt;401),AND(J5&gt;3.2,J5&lt;6.3,G5&gt;401,G5&lt;451),AND(J5&gt;2.8,J5&lt;5.5,G5&gt;451,G5&lt;501),AND(J5&gt;2.6,J5&lt;5.1,G5&gt;501,G5&lt;551),AND(J5&gt;2.5,J5&lt;4.6,G5&gt;551,G5&lt;601)),"C1",IF(OR(AND(J5&gt;3.6,J5&lt;5,G5&gt;0,G5&lt;201),AND(J5&gt;3.4,J5&lt;4,G5&gt;201,G5&lt;251),AND(J5&gt;1.9,J5&lt;3,G5&gt;251,G5&lt;301),AND(J5&gt;1.6,J5&lt;2.8,G5&gt;301,G5&lt;351),AND(J5&gt;1.4,J5&lt;2.4,G5&gt;351,G5&lt;401),AND(J5&gt;1.3,J5&lt;2.2,G5&gt;401,G5&lt;451),AND(J5&gt;1.2,J5&lt;2,G5&gt;451,G5&lt;501),AND(J5&gt;1,J5&lt;1.75,G5&gt;501,G5&lt;551),AND(J5&gt;0.95,J5&lt;1.7,G5&gt;551,G5&lt;601)),"A1","B1")),"Ошибка")</f>
        <v>Ошибка</v>
      </c>
      <c r="L5" s="23" t="s">
        <v>59</v>
      </c>
      <c r="M5" s="31" t="e">
        <f>AE17</f>
        <v>#N/A</v>
      </c>
      <c r="N5" s="36" t="s">
        <v>51</v>
      </c>
      <c r="U5" s="2"/>
      <c r="V5" t="s">
        <v>25</v>
      </c>
      <c r="W5" s="2" t="s">
        <v>28</v>
      </c>
      <c r="AA5">
        <f>(($G$5/1000)*($H$5/1000)*(IF($F$5="дсп",700,800))*($I$5/1000)+$E$5)</f>
        <v>2.02</v>
      </c>
      <c r="AB5" t="s">
        <v>25</v>
      </c>
      <c r="AC5" s="2" t="s">
        <v>28</v>
      </c>
      <c r="AD5" t="str">
        <f t="shared" ref="AD5:AD13" si="0">CONCATENATE(AB5,AC5)</f>
        <v>БелыйA1</v>
      </c>
      <c r="AE5" s="2">
        <v>12407610001001</v>
      </c>
      <c r="AF5" t="s">
        <v>38</v>
      </c>
    </row>
    <row r="6" spans="1:32">
      <c r="A6" s="95" t="s">
        <v>15</v>
      </c>
      <c r="B6" s="72" t="s">
        <v>26</v>
      </c>
      <c r="C6" s="91" t="s">
        <v>14</v>
      </c>
      <c r="D6" s="34" t="s">
        <v>7</v>
      </c>
      <c r="E6" s="24">
        <v>0</v>
      </c>
      <c r="F6" s="25" t="s">
        <v>9</v>
      </c>
      <c r="G6" s="25">
        <v>450</v>
      </c>
      <c r="H6" s="25">
        <v>600</v>
      </c>
      <c r="I6" s="25">
        <v>18</v>
      </c>
      <c r="J6" s="93">
        <f>AA6+AA7</f>
        <v>7.8759999999999994</v>
      </c>
      <c r="K6" s="74" t="str">
        <f>IF(OR(AND(C17&gt;2.2,C17&lt;21,J5&gt;539,J5&lt;581),AND(C17&gt;3,C17&lt;18.5,J5&gt;579,J5&lt;641),AND(C17&gt;4,C17&lt;15.5,J5&gt;639,J5&lt;701),AND(C17&gt;3,C17&lt;14,J5&gt;699,J5&lt;781),AND(C17&gt;4,C17&lt;12,J5&gt;779,J5&lt;841),AND(C17&gt;3,C17&lt;10,J5&gt;839,J5&lt;921)),IF(OR(AND(C17&gt;2.2,C17&lt;5,J5&gt;539,J5&lt;581),AND(C17&gt;3,C17&lt;5,J5&gt;579,J5&lt;641)),"А1",IF(OR(AND(C17&gt;5,C17&lt;7.5,J5&gt;539,J5&lt;581),AND(C17&gt;5.8,C17&lt;6.5,J5&gt;579,J5&lt;641),AND(C17&gt;4.4,C17&lt;5.5,J5&gt;639,J5&lt;701),AND(C17&gt;3.2,C17&lt;5,J5&gt;699,J5&lt;781)),"В1",IF(OR(AND(C17&gt;7.5,C17&lt;9.5,J5&gt;539,J5&lt;581),AND(C17&gt;6.5,C17&lt;8.5,J5&gt;579,J5&lt;641),AND(C17&gt;5.5,C17&lt;7.5,J5&gt;639,J5&lt;701),AND(C17&gt;5,C17&lt;6.5,J5&gt;699,J5&lt;781),AND(C17&gt;4,C17&lt;5,J5&gt;779,J5&lt;841),AND(C17&gt;3,C17&lt;5,J5&gt;839,J5&lt;921)),"С1",IF(OR(AND(C17&gt;9.5,C17&lt;13,J5&gt;539,J5&lt;581),AND(C17&gt;8.5,C17&lt;13,J5&gt;579,J5&lt;641),AND(C17&gt;7.5,C17&lt;1.6,J5&gt;639,J5&lt;701),AND(C17&gt;6.5,C17&lt;9.5,J5&gt;699,J5&lt;781),AND(C17&gt;5,C17&lt;7.5,J5&gt;779,J5&lt;841),AND(C17&gt;5,C17&lt;6.5,J5&gt;839,J5&lt;921)),"D1","Е1")))),"Ошибка")</f>
        <v>Ошибка</v>
      </c>
      <c r="L6" s="74" t="str">
        <f>IF(AND(AF6&gt;540,AF6&lt;920),IF(AND(AF6&gt;539,AF6&lt;581),"550",IF(AND(AF6&gt;579,AF6&lt;641),"600",IF(AND(AF6&gt;639,AF6&lt;701),"650",IF(AND(AF6&gt;699,AF6&lt;781),"720",IF(AND(AF6&gt;779,AF6&lt;841),"800","865"))))),"Ошибка")</f>
        <v>865</v>
      </c>
      <c r="M6" s="32">
        <f>VLOOKUP(AD18,AD20:AE31,2,0)</f>
        <v>1240606300</v>
      </c>
      <c r="N6" s="37" t="s">
        <v>51</v>
      </c>
      <c r="U6" s="2"/>
      <c r="V6" t="s">
        <v>26</v>
      </c>
      <c r="W6" s="2" t="s">
        <v>29</v>
      </c>
      <c r="AA6">
        <f>(($G$6/1000)*($H$6/1000)*(IF($F$6="дсп",700,800))*($I$6/1000)+$E$6)</f>
        <v>3.8879999999999999</v>
      </c>
      <c r="AB6" t="s">
        <v>26</v>
      </c>
      <c r="AC6" s="2" t="s">
        <v>28</v>
      </c>
      <c r="AD6" t="str">
        <f t="shared" si="0"/>
        <v>СерыйA1</v>
      </c>
      <c r="AE6" s="2">
        <v>12407610003001</v>
      </c>
      <c r="AF6">
        <f>G6+G7</f>
        <v>900</v>
      </c>
    </row>
    <row r="7" spans="1:32" ht="15.75" thickBot="1">
      <c r="A7" s="96"/>
      <c r="B7" s="73"/>
      <c r="C7" s="92"/>
      <c r="D7" s="35" t="s">
        <v>8</v>
      </c>
      <c r="E7" s="26">
        <v>0.1</v>
      </c>
      <c r="F7" s="27" t="s">
        <v>9</v>
      </c>
      <c r="G7" s="27">
        <v>450</v>
      </c>
      <c r="H7" s="27">
        <v>600</v>
      </c>
      <c r="I7" s="27">
        <v>18</v>
      </c>
      <c r="J7" s="94"/>
      <c r="K7" s="75"/>
      <c r="L7" s="75"/>
      <c r="M7" s="33" t="e">
        <f>VLOOKUP(K6,V20:W24,2,0)</f>
        <v>#N/A</v>
      </c>
      <c r="N7" s="38" t="s">
        <v>52</v>
      </c>
      <c r="U7" s="2"/>
      <c r="V7" t="s">
        <v>27</v>
      </c>
      <c r="W7" s="2" t="s">
        <v>30</v>
      </c>
      <c r="AA7">
        <f>(($G$7/1000)*($H$7/1000)*(IF($F$7="дсп",700,800))*($I$7/1000)+$E$7)</f>
        <v>3.988</v>
      </c>
      <c r="AB7" t="s">
        <v>27</v>
      </c>
      <c r="AC7" s="2" t="s">
        <v>28</v>
      </c>
      <c r="AD7" t="str">
        <f t="shared" si="0"/>
        <v>АнтрацитA1</v>
      </c>
      <c r="AE7" s="2">
        <v>12407610007001</v>
      </c>
    </row>
    <row r="8" spans="1:32">
      <c r="A8" s="3"/>
      <c r="B8" s="3"/>
      <c r="C8" s="3"/>
      <c r="D8" s="3"/>
      <c r="E8" s="28" t="s">
        <v>18</v>
      </c>
      <c r="F8" s="29" t="s">
        <v>18</v>
      </c>
      <c r="G8" s="29" t="s">
        <v>18</v>
      </c>
      <c r="H8" s="29" t="s">
        <v>18</v>
      </c>
      <c r="I8" s="30" t="s">
        <v>18</v>
      </c>
      <c r="J8" s="3"/>
      <c r="K8" s="3"/>
      <c r="L8" s="3"/>
      <c r="M8" s="3"/>
      <c r="N8" s="3"/>
      <c r="U8" s="2"/>
      <c r="V8" t="s">
        <v>25</v>
      </c>
      <c r="W8" s="2" t="s">
        <v>28</v>
      </c>
      <c r="AB8" t="s">
        <v>25</v>
      </c>
      <c r="AC8" s="2" t="s">
        <v>29</v>
      </c>
      <c r="AD8" t="str">
        <f t="shared" si="0"/>
        <v>БелыйB1</v>
      </c>
      <c r="AE8" s="2">
        <v>12407710001001</v>
      </c>
    </row>
    <row r="9" spans="1:32" ht="15.75" thickBot="1">
      <c r="E9" s="69" t="s">
        <v>19</v>
      </c>
      <c r="F9" s="70"/>
      <c r="G9" s="70"/>
      <c r="H9" s="70"/>
      <c r="I9" s="71"/>
      <c r="U9" s="2"/>
      <c r="V9" t="s">
        <v>26</v>
      </c>
      <c r="W9" s="2" t="s">
        <v>29</v>
      </c>
      <c r="AB9" t="s">
        <v>26</v>
      </c>
      <c r="AC9" s="2" t="s">
        <v>29</v>
      </c>
      <c r="AD9" t="str">
        <f t="shared" si="0"/>
        <v>СерыйB1</v>
      </c>
      <c r="AE9" s="2">
        <v>12407710003001</v>
      </c>
    </row>
    <row r="10" spans="1:32">
      <c r="U10" s="2"/>
      <c r="V10" t="s">
        <v>27</v>
      </c>
      <c r="W10" s="2" t="s">
        <v>30</v>
      </c>
      <c r="AB10" t="s">
        <v>27</v>
      </c>
      <c r="AC10" s="2" t="s">
        <v>29</v>
      </c>
      <c r="AD10" t="str">
        <f t="shared" si="0"/>
        <v>АнтрацитB1</v>
      </c>
      <c r="AE10" s="2">
        <v>12407710007001</v>
      </c>
    </row>
    <row r="11" spans="1:32">
      <c r="U11" s="2"/>
      <c r="V11" t="s">
        <v>25</v>
      </c>
      <c r="W11" s="2" t="s">
        <v>28</v>
      </c>
      <c r="AB11" t="s">
        <v>25</v>
      </c>
      <c r="AC11" s="2" t="s">
        <v>30</v>
      </c>
      <c r="AD11" t="str">
        <f t="shared" si="0"/>
        <v>БелыйC1</v>
      </c>
      <c r="AE11" s="2">
        <v>12407810001001</v>
      </c>
    </row>
    <row r="12" spans="1:32">
      <c r="U12" s="2"/>
      <c r="V12" t="s">
        <v>26</v>
      </c>
      <c r="W12" s="2" t="s">
        <v>29</v>
      </c>
      <c r="AB12" t="s">
        <v>26</v>
      </c>
      <c r="AC12" s="2" t="s">
        <v>30</v>
      </c>
      <c r="AD12" t="str">
        <f t="shared" si="0"/>
        <v>СерыйC1</v>
      </c>
      <c r="AE12" s="2">
        <v>12407810003001</v>
      </c>
    </row>
    <row r="13" spans="1:32">
      <c r="U13" s="2"/>
      <c r="V13" t="s">
        <v>27</v>
      </c>
      <c r="W13" s="2" t="s">
        <v>30</v>
      </c>
      <c r="AB13" t="s">
        <v>27</v>
      </c>
      <c r="AC13" s="2" t="s">
        <v>30</v>
      </c>
      <c r="AD13" t="str">
        <f t="shared" si="0"/>
        <v>АнтрацитC1</v>
      </c>
      <c r="AE13" s="2">
        <v>12407810007001</v>
      </c>
    </row>
    <row r="14" spans="1:32">
      <c r="C14" s="1"/>
      <c r="D14" s="1"/>
      <c r="E14" s="1"/>
      <c r="F14" s="1"/>
      <c r="G14" s="1"/>
      <c r="H14" s="1"/>
    </row>
    <row r="15" spans="1:32">
      <c r="AB15" s="2"/>
      <c r="AE15" s="8"/>
    </row>
    <row r="16" spans="1:32">
      <c r="AB16" s="2"/>
    </row>
    <row r="17" spans="22:33">
      <c r="AB17" s="2"/>
      <c r="AC17" t="s">
        <v>37</v>
      </c>
      <c r="AD17" t="str">
        <f>CONCATENATE(B5,K5)</f>
        <v>АнтрацитОшибка</v>
      </c>
      <c r="AE17" s="2" t="e">
        <f>VLOOKUP(AD17,AD5:AE13,2,0)</f>
        <v>#N/A</v>
      </c>
    </row>
    <row r="18" spans="22:33">
      <c r="AB18" s="2"/>
      <c r="AC18" t="s">
        <v>37</v>
      </c>
      <c r="AD18" t="str">
        <f>CONCATENATE(B6,L6)</f>
        <v>Серый865</v>
      </c>
    </row>
    <row r="19" spans="22:33">
      <c r="AB19" s="2"/>
    </row>
    <row r="20" spans="22:33">
      <c r="V20" t="s">
        <v>34</v>
      </c>
      <c r="W20" s="15">
        <v>1249902</v>
      </c>
      <c r="X20" s="13" t="s">
        <v>53</v>
      </c>
      <c r="AB20" s="2" t="s">
        <v>25</v>
      </c>
      <c r="AC20">
        <v>550</v>
      </c>
      <c r="AD20" t="str">
        <f>CONCATENATE(AB20,AC20)</f>
        <v>Белый550</v>
      </c>
      <c r="AE20" s="9">
        <v>1240601100</v>
      </c>
      <c r="AF20" s="9"/>
      <c r="AG20" s="10" t="s">
        <v>39</v>
      </c>
    </row>
    <row r="21" spans="22:33">
      <c r="V21" t="s">
        <v>35</v>
      </c>
      <c r="W21" s="16">
        <v>1249903</v>
      </c>
      <c r="X21" s="14" t="s">
        <v>54</v>
      </c>
      <c r="AB21" s="2" t="s">
        <v>26</v>
      </c>
      <c r="AC21">
        <v>550</v>
      </c>
      <c r="AD21" t="str">
        <f t="shared" ref="AD21:AD31" si="1">CONCATENATE(AB21,AC21)</f>
        <v>Серый550</v>
      </c>
      <c r="AE21" s="11">
        <v>1240601300</v>
      </c>
      <c r="AF21" s="11"/>
      <c r="AG21" s="12" t="s">
        <v>40</v>
      </c>
    </row>
    <row r="22" spans="22:33">
      <c r="V22" t="s">
        <v>36</v>
      </c>
      <c r="W22" s="15">
        <v>1249904</v>
      </c>
      <c r="X22" s="13" t="s">
        <v>55</v>
      </c>
      <c r="AB22" s="2" t="s">
        <v>25</v>
      </c>
      <c r="AC22">
        <v>600</v>
      </c>
      <c r="AD22" t="str">
        <f t="shared" si="1"/>
        <v>Белый600</v>
      </c>
      <c r="AE22" s="9">
        <v>1240602100</v>
      </c>
      <c r="AF22" s="9"/>
      <c r="AG22" s="10" t="s">
        <v>41</v>
      </c>
    </row>
    <row r="23" spans="22:33">
      <c r="V23" t="s">
        <v>31</v>
      </c>
      <c r="W23" s="16">
        <v>1249905</v>
      </c>
      <c r="X23" s="14" t="s">
        <v>56</v>
      </c>
      <c r="AB23" s="2" t="s">
        <v>26</v>
      </c>
      <c r="AC23">
        <v>600</v>
      </c>
      <c r="AD23" t="str">
        <f t="shared" si="1"/>
        <v>Серый600</v>
      </c>
      <c r="AE23" s="11">
        <v>1240602300</v>
      </c>
      <c r="AF23" s="11"/>
      <c r="AG23" s="12" t="s">
        <v>42</v>
      </c>
    </row>
    <row r="24" spans="22:33">
      <c r="V24" t="s">
        <v>58</v>
      </c>
      <c r="W24" s="15">
        <v>1249917</v>
      </c>
      <c r="X24" s="13" t="s">
        <v>57</v>
      </c>
      <c r="AB24" s="2" t="s">
        <v>25</v>
      </c>
      <c r="AC24">
        <v>650</v>
      </c>
      <c r="AD24" t="str">
        <f t="shared" si="1"/>
        <v>Белый650</v>
      </c>
      <c r="AE24" s="9">
        <v>1240603100</v>
      </c>
      <c r="AF24" s="9"/>
      <c r="AG24" s="10" t="s">
        <v>43</v>
      </c>
    </row>
    <row r="25" spans="22:33">
      <c r="AB25" s="2" t="s">
        <v>26</v>
      </c>
      <c r="AC25">
        <v>650</v>
      </c>
      <c r="AD25" t="str">
        <f t="shared" si="1"/>
        <v>Серый650</v>
      </c>
      <c r="AE25" s="11">
        <v>1240603300</v>
      </c>
      <c r="AF25" s="11"/>
      <c r="AG25" s="12" t="s">
        <v>44</v>
      </c>
    </row>
    <row r="26" spans="22:33">
      <c r="AB26" s="2" t="s">
        <v>25</v>
      </c>
      <c r="AC26">
        <v>720</v>
      </c>
      <c r="AD26" t="str">
        <f t="shared" si="1"/>
        <v>Белый720</v>
      </c>
      <c r="AE26" s="9">
        <v>1240604100</v>
      </c>
      <c r="AF26" s="9"/>
      <c r="AG26" s="10" t="s">
        <v>45</v>
      </c>
    </row>
    <row r="27" spans="22:33">
      <c r="AB27" s="2" t="s">
        <v>26</v>
      </c>
      <c r="AC27">
        <v>720</v>
      </c>
      <c r="AD27" t="str">
        <f t="shared" si="1"/>
        <v>Серый720</v>
      </c>
      <c r="AE27" s="11">
        <v>1240604300</v>
      </c>
      <c r="AF27" s="11"/>
      <c r="AG27" s="12" t="s">
        <v>46</v>
      </c>
    </row>
    <row r="28" spans="22:33">
      <c r="AB28" s="2" t="s">
        <v>25</v>
      </c>
      <c r="AC28">
        <v>800</v>
      </c>
      <c r="AD28" t="str">
        <f t="shared" si="1"/>
        <v>Белый800</v>
      </c>
      <c r="AE28" s="9">
        <v>1240605100</v>
      </c>
      <c r="AF28" s="9"/>
      <c r="AG28" s="10" t="s">
        <v>47</v>
      </c>
    </row>
    <row r="29" spans="22:33">
      <c r="AB29" s="2" t="s">
        <v>26</v>
      </c>
      <c r="AC29">
        <v>800</v>
      </c>
      <c r="AD29" t="str">
        <f t="shared" si="1"/>
        <v>Серый800</v>
      </c>
      <c r="AE29" s="11">
        <v>1240605300</v>
      </c>
      <c r="AF29" s="11"/>
      <c r="AG29" s="12" t="s">
        <v>48</v>
      </c>
    </row>
    <row r="30" spans="22:33">
      <c r="AB30" s="2" t="s">
        <v>25</v>
      </c>
      <c r="AC30">
        <v>865</v>
      </c>
      <c r="AD30" t="str">
        <f t="shared" si="1"/>
        <v>Белый865</v>
      </c>
      <c r="AE30" s="9">
        <v>1240606100</v>
      </c>
      <c r="AF30" s="9"/>
      <c r="AG30" s="10" t="s">
        <v>49</v>
      </c>
    </row>
    <row r="31" spans="22:33">
      <c r="AB31" s="2" t="s">
        <v>26</v>
      </c>
      <c r="AC31">
        <v>865</v>
      </c>
      <c r="AD31" t="str">
        <f t="shared" si="1"/>
        <v>Серый865</v>
      </c>
      <c r="AE31" s="11">
        <v>1240606300</v>
      </c>
      <c r="AF31" s="11"/>
      <c r="AG31" s="12" t="s">
        <v>50</v>
      </c>
    </row>
  </sheetData>
  <mergeCells count="16">
    <mergeCell ref="E9:I9"/>
    <mergeCell ref="B6:B7"/>
    <mergeCell ref="K6:K7"/>
    <mergeCell ref="L6:L7"/>
    <mergeCell ref="A2:N2"/>
    <mergeCell ref="F3:J3"/>
    <mergeCell ref="K3:K4"/>
    <mergeCell ref="L3:L4"/>
    <mergeCell ref="M3:N4"/>
    <mergeCell ref="B3:B4"/>
    <mergeCell ref="C6:C7"/>
    <mergeCell ref="J6:J7"/>
    <mergeCell ref="A3:A4"/>
    <mergeCell ref="A6:A7"/>
    <mergeCell ref="C5:D5"/>
    <mergeCell ref="C3:D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200-000000000000}">
          <x14:formula1>
            <xm:f>Лист2!$C$4:$C$5</xm:f>
          </x14:formula1>
          <xm:sqref>F5:F7</xm:sqref>
        </x14:dataValidation>
        <x14:dataValidation type="list" allowBlank="1" showInputMessage="1" showErrorMessage="1" xr:uid="{00000000-0002-0000-0200-000001000000}">
          <x14:formula1>
            <xm:f>Лист2!$B$4:$B$11</xm:f>
          </x14:formula1>
          <xm:sqref>I5:I7</xm:sqref>
        </x14:dataValidation>
        <x14:dataValidation type="list" allowBlank="1" showInputMessage="1" showErrorMessage="1" xr:uid="{00000000-0002-0000-0200-000002000000}">
          <x14:formula1>
            <xm:f>Лист2!$F$3:$F$5</xm:f>
          </x14:formula1>
          <xm:sqref>B5</xm:sqref>
        </x14:dataValidation>
        <x14:dataValidation type="list" allowBlank="1" showInputMessage="1" showErrorMessage="1" xr:uid="{00000000-0002-0000-0200-000003000000}">
          <x14:formula1>
            <xm:f>Лист2!$G$3:$G$4</xm:f>
          </x14:formula1>
          <xm:sqref>B6:B7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11"/>
  <sheetViews>
    <sheetView workbookViewId="0">
      <selection activeCell="F3" sqref="F3"/>
    </sheetView>
  </sheetViews>
  <sheetFormatPr defaultRowHeight="15"/>
  <cols>
    <col min="4" max="4" width="12.5703125" customWidth="1"/>
  </cols>
  <sheetData>
    <row r="3" spans="2:9">
      <c r="D3" t="s">
        <v>11</v>
      </c>
      <c r="F3" t="s">
        <v>25</v>
      </c>
      <c r="G3" t="s">
        <v>25</v>
      </c>
      <c r="H3" t="s">
        <v>28</v>
      </c>
      <c r="I3" t="s">
        <v>28</v>
      </c>
    </row>
    <row r="4" spans="2:9">
      <c r="B4">
        <v>16</v>
      </c>
      <c r="C4" t="s">
        <v>9</v>
      </c>
      <c r="D4">
        <v>8000</v>
      </c>
      <c r="F4" t="s">
        <v>26</v>
      </c>
      <c r="G4" t="s">
        <v>26</v>
      </c>
      <c r="H4" t="s">
        <v>29</v>
      </c>
      <c r="I4" t="s">
        <v>29</v>
      </c>
    </row>
    <row r="5" spans="2:9">
      <c r="B5">
        <v>18</v>
      </c>
      <c r="C5" t="s">
        <v>10</v>
      </c>
      <c r="D5">
        <v>7000</v>
      </c>
      <c r="F5" t="s">
        <v>27</v>
      </c>
      <c r="H5" t="s">
        <v>30</v>
      </c>
      <c r="I5" t="s">
        <v>30</v>
      </c>
    </row>
    <row r="6" spans="2:9">
      <c r="B6">
        <v>19</v>
      </c>
      <c r="H6" t="s">
        <v>31</v>
      </c>
    </row>
    <row r="7" spans="2:9">
      <c r="B7">
        <v>20</v>
      </c>
      <c r="H7" t="s">
        <v>32</v>
      </c>
    </row>
    <row r="8" spans="2:9">
      <c r="B8">
        <v>22</v>
      </c>
    </row>
    <row r="9" spans="2:9">
      <c r="B9">
        <v>23</v>
      </c>
    </row>
    <row r="10" spans="2:9">
      <c r="B10">
        <v>24</v>
      </c>
    </row>
    <row r="11" spans="2:9">
      <c r="B11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D-Lite</vt:lpstr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Chugunnikov</dc:creator>
  <cp:lastModifiedBy>Михаил</cp:lastModifiedBy>
  <cp:lastPrinted>2018-12-12T14:02:17Z</cp:lastPrinted>
  <dcterms:created xsi:type="dcterms:W3CDTF">2018-12-12T12:16:27Z</dcterms:created>
  <dcterms:modified xsi:type="dcterms:W3CDTF">2022-10-19T12:44:05Z</dcterms:modified>
</cp:coreProperties>
</file>